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_3_Stavby\2. Přejezdy\P8324 km 125,250 Č.Těšín-F-M\2. Realizace\Soutěž\podklady\Soupisy prací\"/>
    </mc:Choice>
  </mc:AlternateContent>
  <xr:revisionPtr revIDLastSave="0" documentId="13_ncr:1_{8CA6A906-DF8F-4220-BB26-297F370B4C70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.2.2_SO 01-72-01" sheetId="1" r:id="rId1"/>
  </sheets>
  <definedNames>
    <definedName name="_xlnm.Print_Titles" localSheetId="0">'D.2.2_SO 01-72-01'!$6:$8</definedName>
  </definedNames>
  <calcPr calcId="191029"/>
  <webPublishing codePage="0"/>
</workbook>
</file>

<file path=xl/calcChain.xml><?xml version="1.0" encoding="utf-8"?>
<calcChain xmlns="http://schemas.openxmlformats.org/spreadsheetml/2006/main">
  <c r="I180" i="1" l="1"/>
  <c r="O180" i="1" s="1"/>
  <c r="I176" i="1"/>
  <c r="O176" i="1" s="1"/>
  <c r="I172" i="1"/>
  <c r="O172" i="1" s="1"/>
  <c r="R171" i="1" s="1"/>
  <c r="O171" i="1" s="1"/>
  <c r="I167" i="1"/>
  <c r="O167" i="1" s="1"/>
  <c r="I163" i="1"/>
  <c r="O163" i="1" s="1"/>
  <c r="I159" i="1"/>
  <c r="O159" i="1" s="1"/>
  <c r="I154" i="1"/>
  <c r="O154" i="1" s="1"/>
  <c r="I150" i="1"/>
  <c r="O150" i="1" s="1"/>
  <c r="I146" i="1"/>
  <c r="O146" i="1" s="1"/>
  <c r="I142" i="1"/>
  <c r="O142" i="1" s="1"/>
  <c r="I138" i="1"/>
  <c r="O138" i="1" s="1"/>
  <c r="I134" i="1"/>
  <c r="O134" i="1" s="1"/>
  <c r="I130" i="1"/>
  <c r="O130" i="1" s="1"/>
  <c r="I126" i="1"/>
  <c r="O126" i="1" s="1"/>
  <c r="I122" i="1"/>
  <c r="O122" i="1" s="1"/>
  <c r="I118" i="1"/>
  <c r="O118" i="1" s="1"/>
  <c r="I114" i="1"/>
  <c r="O114" i="1" s="1"/>
  <c r="I109" i="1"/>
  <c r="O109" i="1" s="1"/>
  <c r="I105" i="1"/>
  <c r="O105" i="1" s="1"/>
  <c r="I101" i="1"/>
  <c r="O101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9" i="1"/>
  <c r="O39" i="1" s="1"/>
  <c r="I35" i="1"/>
  <c r="O35" i="1" s="1"/>
  <c r="I31" i="1"/>
  <c r="O31" i="1" s="1"/>
  <c r="I27" i="1"/>
  <c r="O27" i="1" s="1"/>
  <c r="I23" i="1"/>
  <c r="O23" i="1" s="1"/>
  <c r="I18" i="1"/>
  <c r="O18" i="1" s="1"/>
  <c r="I14" i="1"/>
  <c r="O14" i="1" s="1"/>
  <c r="I10" i="1"/>
  <c r="O10" i="1" s="1"/>
  <c r="Q100" i="1" l="1"/>
  <c r="I100" i="1" s="1"/>
  <c r="Q158" i="1"/>
  <c r="I158" i="1" s="1"/>
  <c r="Q67" i="1"/>
  <c r="I67" i="1" s="1"/>
  <c r="R22" i="1"/>
  <c r="O22" i="1" s="1"/>
  <c r="R67" i="1"/>
  <c r="O67" i="1" s="1"/>
  <c r="R113" i="1"/>
  <c r="O113" i="1" s="1"/>
  <c r="R158" i="1"/>
  <c r="O158" i="1" s="1"/>
  <c r="R9" i="1"/>
  <c r="O9" i="1" s="1"/>
  <c r="R100" i="1"/>
  <c r="O100" i="1" s="1"/>
  <c r="Q22" i="1"/>
  <c r="I22" i="1" s="1"/>
  <c r="Q113" i="1"/>
  <c r="I113" i="1" s="1"/>
  <c r="Q171" i="1"/>
  <c r="I171" i="1" s="1"/>
  <c r="Q9" i="1"/>
  <c r="I9" i="1" s="1"/>
  <c r="I3" i="1" l="1"/>
  <c r="O2" i="1"/>
</calcChain>
</file>

<file path=xl/sharedStrings.xml><?xml version="1.0" encoding="utf-8"?>
<sst xmlns="http://schemas.openxmlformats.org/spreadsheetml/2006/main" count="655" uniqueCount="243">
  <si>
    <t>ASPE10</t>
  </si>
  <si>
    <t>S</t>
  </si>
  <si>
    <t>Firma: Moravia Consult</t>
  </si>
  <si>
    <t>Soupis prací objektu</t>
  </si>
  <si>
    <t xml:space="preserve">Stavba: </t>
  </si>
  <si>
    <t>20-095-232</t>
  </si>
  <si>
    <t>Rekonstrukce přejezdu P8324 v km 125,250 na trati Český Těšín - Frýdek - Místek</t>
  </si>
  <si>
    <t>O</t>
  </si>
  <si>
    <t>Objekt:</t>
  </si>
  <si>
    <t>D.2.2</t>
  </si>
  <si>
    <t>POZEMNÍ STAVEBNÍ OBJEKTY</t>
  </si>
  <si>
    <t>O1</t>
  </si>
  <si>
    <t>Rozpočet:</t>
  </si>
  <si>
    <t>0,00</t>
  </si>
  <si>
    <t>15,00</t>
  </si>
  <si>
    <t>21,00</t>
  </si>
  <si>
    <t>3</t>
  </si>
  <si>
    <t>2</t>
  </si>
  <si>
    <t>SO 01-72-01</t>
  </si>
  <si>
    <t>Releový domek PZS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</si>
  <si>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</si>
  <si>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</si>
  <si>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</si>
  <si>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</si>
  <si>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</si>
  <si>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</si>
  <si>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</si>
  <si>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</si>
  <si>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</si>
  <si>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</si>
  <si>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</si>
  <si>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</si>
  <si>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</si>
  <si>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</si>
  <si>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</si>
  <si>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</si>
  <si>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</si>
  <si>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</si>
  <si>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</si>
  <si>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</si>
  <si>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</si>
  <si>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</si>
  <si>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</si>
  <si>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</si>
  <si>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</si>
  <si>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</si>
  <si>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2021_OTSKP</t>
  </si>
  <si>
    <t>PP</t>
  </si>
  <si>
    <t>VV</t>
  </si>
  <si>
    <t>1=1,000 [A]</t>
  </si>
  <si>
    <t>TS</t>
  </si>
  <si>
    <t>zahrnuje veškeré náklady spojené s objednatelem požadovanými pracemi</t>
  </si>
  <si>
    <t>02940</t>
  </si>
  <si>
    <t>03</t>
  </si>
  <si>
    <t>OSTATNÍ POŽADAVKY - VYPRACOVÁNÍ DOKUMENTACE</t>
  </si>
  <si>
    <t>KPL</t>
  </si>
  <si>
    <t>02950</t>
  </si>
  <si>
    <t>OSTATNÍ POŽADAVKY - POSUDKY, KONTROLY, REVIZNÍ ZPRÁVY</t>
  </si>
  <si>
    <t>Zemní práce</t>
  </si>
  <si>
    <t>13173A</t>
  </si>
  <si>
    <t>HLOUBENÍ JAM ZAPAŽ I NEPAŽ TŘ. I - BEZ DOPRAVY</t>
  </si>
  <si>
    <t>M3</t>
  </si>
  <si>
    <t>dle grafických a textových PD 
Půdorys, Řezy; 
P1_4,200*4,200=17,640m2 
P2_5,200*5,200=27,040m2 
(0,880/3*(17,640+sqrt(17,640*27,040)+27,040))=19,513m3 
19,513=19,513 [A] 
dopočet 
(0,600*1,300)*0,880=0,686 [B]  
Celkem: A+B=20,199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</si>
  <si>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</si>
  <si>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13273A</t>
  </si>
  <si>
    <t>HLOUBENÍ RÝH ŠÍŘ DO 2M PAŽ I NEPAŽ TŘ. I - BEZ DOPRAVY</t>
  </si>
  <si>
    <t>dle grafických a textových PD 
Půdorys, Řezy; 
pol_451312 - podkladní beton pod základy 
0,616=0,616 [A] 
potrubí DN 150 vsak 
(0,50*4,70)*1,280=3,008 [B] 
Celkem: A+B=3,624 [C]</t>
  </si>
  <si>
    <t>13373A</t>
  </si>
  <si>
    <t>HLOUBENÍ ŠACHET ZAPAŽ I NEPAŽ TŘ. I - BEZ DOPRAVY</t>
  </si>
  <si>
    <t>dle grafických a textových PD 
Půdorys, Řezy; vsakovací zařízení 
(0,80*0,80)*0,50=0,320 [A] 
(2,00*2,00)*1,00=4,000 [B] 
(3,20*3,20)*0,50=5,120 [C] 
Celkem: A+B+C=9,440 [D]</t>
  </si>
  <si>
    <t>7</t>
  </si>
  <si>
    <t>17120</t>
  </si>
  <si>
    <t>ULOŽENÍ SYPANINY DO NÁSYPŮ A NA SKLÁDKY BEZ ZHUTNĚNÍ</t>
  </si>
  <si>
    <t>pol_13173A 
20,199=20,199 [A] 
pol_13273A 
3,624=3,624 [B] 
pol_13373A 
9,440=9,440 [C] 
Celkem: A+B+C=33,263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</si>
  <si>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</si>
  <si>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8</t>
  </si>
  <si>
    <t>17411</t>
  </si>
  <si>
    <t>ZÁSYP JAM A RÝH ZEMINOU SE ZHUTNĚNÍM</t>
  </si>
  <si>
    <t>dle grafických a textových PD 
Půdorys, Řezy 
pol_13173A (výkop) 
20,199=20,199 [A] 
vytlačený objem kcí 
pol_272314 
-0,337=-0,337 [B] 
 na -0,300m pod prefa schody 
-(0,600*0,900)*(1,00-0,200)=-0,432 [C] 
tvárnice ze ztraceného bednění 
-(2,98*3,00-2,38*2,40)*(1,000-0,200)=-2,582 [D] 
okapový chodník 
-(4,48*4,50-2,98*3,00)*(0,80-0,63)=-1,907 [F] 
pol_13273A (výkop) 
3,624=3,624 [G] 
pol_17581 obsyp 
-1,058=-1,058 [H] 
pol_45157 lože 
-0,235=-0,235 [I] 
vsakovací zařízení 
(2,00*2,00)*0,400=1,600 [J] 
Celkem: A+B+C+D+F+G+H+I+J=18,872 [K]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</si>
  <si>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</si>
  <si>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</si>
  <si>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</si>
  <si>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dle grafických a textových PD 
Půdorys, Řezy; 
potrubí DN 150 VSAK_obsyp potrubí  
(0,50*(0,150+0,300))*4,700=1,058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</si>
  <si>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</si>
  <si>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18110</t>
  </si>
  <si>
    <t>ÚPRAVA PLÁNĚ SE ZHUTNĚNÍM V HORNINĚ TŘ. I</t>
  </si>
  <si>
    <t>M2</t>
  </si>
  <si>
    <t>dle grafických a textových PD 
Půdorys, Řezy; 
4,200*4,200=17,640 [A] 
4,50*4,50-2,98*2,98=11,370 [B] 
Celkem: A+B=29,010 [C]</t>
  </si>
  <si>
    <t>položka zahrnuje úpravu pláně včetně vyrovnání výškových rozdílů. Míru zhutnění určuje projekt.</t>
  </si>
  <si>
    <t>18235</t>
  </si>
  <si>
    <t>ROZPROSTŘENÍ ORNICE V ROVINĚ V TL DO 0,50M</t>
  </si>
  <si>
    <t>dle grafických a textových PD 
Půdorys, Řezy; vsakovací zařízení 
3,200*3,200=10,240 [A]</t>
  </si>
  <si>
    <t>položka zahrnuje: 
nutné přemístění ornice z dočasných skládek vzdálených do 50m 
rozprostření ornice v předepsané tloušťce v rovině a ve svahu do 1:5</t>
  </si>
  <si>
    <t>12</t>
  </si>
  <si>
    <t>18242</t>
  </si>
  <si>
    <t>ZALOŽENÍ TRÁVNÍKU HYDROOSEVEM NA ORNICI</t>
  </si>
  <si>
    <t>pol_18235 
10,240=10,240 [A]</t>
  </si>
  <si>
    <t>Zahrnuje dodání předepsané travní směsi, hydroosev na ornici, zalévání, první pokosení, to vše bez ohledu na sklon terénu</t>
  </si>
  <si>
    <t>13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</si>
  <si>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</si>
  <si>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</si>
  <si>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</si>
  <si>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14</t>
  </si>
  <si>
    <t>R182990</t>
  </si>
  <si>
    <t>VYKOPÁVKY ZE ZEMNÍKŮ A SKLÁDEK ZEMINY VHODNÉ K OHUMUSOVÁNÍ VČ NÁKUPU, DOPRAVY A VEŠKERÉ MANIPULACE NA URČENÉ MÍSTO</t>
  </si>
  <si>
    <t>R</t>
  </si>
  <si>
    <t>dle grafických a textových PD 
Půdorys, Řezy; vsakovací zařízení 
pol_1835 
10,240*0,50=5,120 [A]</t>
  </si>
  <si>
    <t>Základy</t>
  </si>
  <si>
    <t>15</t>
  </si>
  <si>
    <t>27152</t>
  </si>
  <si>
    <t>POLŠTÁŘE POD ZÁKLADY Z KAMENIVA DRCENÉHO</t>
  </si>
  <si>
    <t>dle grafických a textových PD 
Půdorys, Řezy; na -0,290m 
(2,400*2,380)*0,100=0,571 [A]</t>
  </si>
  <si>
    <t>položka zahrnuje dodávku předepsaného kameniva, mimostaveništní a vnitrostaveništní dopravu a jeho uložení 
není-li v zadávací dokumentaci uvedeno jinak, jedná se o nakupovaný materiál</t>
  </si>
  <si>
    <t>16</t>
  </si>
  <si>
    <t>27211</t>
  </si>
  <si>
    <t>ZÁKLADY Z DÍLCŮ BETONOVÝCH</t>
  </si>
  <si>
    <t>dle grafických a textových PD 
prefa bet. stupeň; 
(0,600*0,300-0,300*0,150)*1,100=0,149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</si>
  <si>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</si>
  <si>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17</t>
  </si>
  <si>
    <t>272314</t>
  </si>
  <si>
    <t>ZÁKLADY Z PROSTÉHO BETONU DO C25/30</t>
  </si>
  <si>
    <t>dle grafických a textových PD 
Půdorys, Řezy; chráničky 
(0,55*0,36)*1,700=0,337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</si>
  <si>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</si>
  <si>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18</t>
  </si>
  <si>
    <t>272324</t>
  </si>
  <si>
    <t>ZÁKLADY ZE ŽELEZOBETONU DO C25/30</t>
  </si>
  <si>
    <t>dle grafických a textových PD 
Půdorys, Řezy; deska na -0,190m 
(2,400*2,380)*0,100=0,571 [A] 
Půdorys, Řezy; pod prefa schody na -0,300m 
(0,600*1,100)*0,880=0,581 [B] 
Celkem: A+B=1,152 [C]</t>
  </si>
  <si>
    <t>19</t>
  </si>
  <si>
    <t>272365</t>
  </si>
  <si>
    <t>VÝZTUŽ ZÁKLADŮ Z OCELI 10505, B500B</t>
  </si>
  <si>
    <t>T</t>
  </si>
  <si>
    <t>dle grafických a textových PD 
Tabulka výkazu výztuže 
335,300*1,05*0,001=0,352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</si>
  <si>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</si>
  <si>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20</t>
  </si>
  <si>
    <t>272366</t>
  </si>
  <si>
    <t>VÝZTUŽ ZÁKLADŮ Z KARI SÍTÍ</t>
  </si>
  <si>
    <t>dle grafických a textových PD 
Půdorys, Řezy; deska na -0,190m 
KARI 8x100x100 = 8,00kg/m2 
((2,400*2,380)*2)*8,00*1,20*0,001=0,110 [A]</t>
  </si>
  <si>
    <t>21</t>
  </si>
  <si>
    <t>28997C</t>
  </si>
  <si>
    <t>OPLÁŠTĚNÍ (ZPEVNĚNÍ) Z GEOTEXTILIE DO 300G/M2</t>
  </si>
  <si>
    <t>dle grafických a textových PD 
Půdorys, Řezy; vsakovací zařízení 
0,80*0,80+(0,80*4)*0,500=2,240 [A] 
2,00*2,00+(2,00*4)*1,000=12,000 [B] 
2,00*2,00*0,80*0,80=2,560 [C] 
Celkem: A+B+C=16,800 [D]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</si>
  <si>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</si>
  <si>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22</t>
  </si>
  <si>
    <t>R279113</t>
  </si>
  <si>
    <t>ZÁKLADOVÉ ZDI Z TVÁRNIC ZTRAC. BEDNĚNÍ VČ VÝPLNĚ Z BETONU C25/30 TL ZDIVA  PŘES 250 DO 300MM; D+M KOMPLET</t>
  </si>
  <si>
    <t>dle grafických a textových PD 
Půdorys, Řezy; tvárnice ze ztraceného bednění 
(3,000*2,980-2,400*2,380)*1,00=3,228 [A]</t>
  </si>
  <si>
    <t>Vodorovné konstrukce</t>
  </si>
  <si>
    <t>23</t>
  </si>
  <si>
    <t>451312</t>
  </si>
  <si>
    <t>PODKLADNÍ A VÝPLŇOVÉ VRSTVY Z PROSTÉHO BETONU C12/15</t>
  </si>
  <si>
    <t>dle grafických a textových PD 
Půdorys, Řezy;  
podkladní beton pod základ. pasy; 
(3,200*3,180-2,200*2,180)*0,100=0,538 [A] 
podkladní beton pod prefa bet. stupeň; 
(0,600*1,300)*0,100=0,078 [B] 
Celkem: A+B=0,616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</si>
  <si>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</si>
  <si>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24</t>
  </si>
  <si>
    <t>45152</t>
  </si>
  <si>
    <t>PODKLADNÍ A VÝPLŇOVÉ VRSTVY Z KAMENIVA DRCENÉHO</t>
  </si>
  <si>
    <t>dle grafických a textových PD 
Půdorys, Řezy; vsakovací zařízení 
kamenivo fr. 32/63mm 
(0,80*0,80)*0,50=0,320 [A] 
(2,00*2,00)*0,60=2,400 [B] 
Celkem: A+B=2,720 [C]</t>
  </si>
  <si>
    <t>25</t>
  </si>
  <si>
    <t>45157</t>
  </si>
  <si>
    <t>PODKLADNÍ A VÝPLŇOVÉ VRSTVY Z KAMENIVA TĚŽENÉHO</t>
  </si>
  <si>
    <t>dle grafických a textových PD 
Půdorys, Řezy; 
potrubí DN 150 vsak_pískové lože 
(0,500*4,700)*0,100=0,235 [A]</t>
  </si>
  <si>
    <t>Přidružená stavební výroba</t>
  </si>
  <si>
    <t>26</t>
  </si>
  <si>
    <t>711122</t>
  </si>
  <si>
    <t>IZOLACE BĚŽNÝCH KONSTRUKCÍ PROTI TLAKOVÉ VODĚ ASFALTOVÝMI PÁSY</t>
  </si>
  <si>
    <t>dle grafických a textových PD 
Půdorys, Řezy; 
3,00*2,980=8,940 [A] 
((3,000+2,980)*2)*1,180=14,113 [B] 
Celkem: A+B=23,053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</si>
  <si>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</si>
  <si>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27</t>
  </si>
  <si>
    <t>711127</t>
  </si>
  <si>
    <t>IZOLACE BĚŽN KONSTR PROTI TLAK VODĚ Z PE FÓLIÍ</t>
  </si>
  <si>
    <t>dle grafických a textových PD 
Půdorys, Řezy; 
3,000*2,980=8,940 [A]</t>
  </si>
  <si>
    <t>28</t>
  </si>
  <si>
    <t>741811</t>
  </si>
  <si>
    <t>UZEMŇOVACÍ VODIČ NA POVRCHU FEZN DO 120 MM2</t>
  </si>
  <si>
    <t>M</t>
  </si>
  <si>
    <t>dle grafických a textových PD 
Půdorys, Řezy; 
(3,00+2,98)*2+1,30*2=14,560 [A]</t>
  </si>
  <si>
    <t>1. Položka obsahuje: 
 – uchycení vodiče na povrch vč. podpěr, konzol, svorek a pod. 
 – měření, dělení, spojování 
 – nátěr 
2. Položka neobsahuje: 
 X 
3. Způsob měření: 
Měří se metr délkový.</t>
  </si>
  <si>
    <t>29</t>
  </si>
  <si>
    <t>747413</t>
  </si>
  <si>
    <t>MĚŘENÍ ZEMNÍCH ODPORŮ - ZEMNICÍ SÍTĚ DÉLKY PÁSKU DO 100 M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</si>
  <si>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</si>
  <si>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30</t>
  </si>
  <si>
    <t>748137</t>
  </si>
  <si>
    <t>HASICÍ PŘÍSTROJ S CO 2- 6 KG</t>
  </si>
  <si>
    <t>1. Položka obsahuje: 
 – veškeré příslušenství pro montáž 
2. Položka neobsahuje: 
 X 
3. Způsob měření: 
Udává se počet kusů kompletní konstrukce nebo práce.</t>
  </si>
  <si>
    <t>31</t>
  </si>
  <si>
    <t>75D161</t>
  </si>
  <si>
    <t>RELÉOVÝ DOMEK (DO 9 M2) PREFABRIKOVANÝ, IZOLOVANÝ, S KLIMATIZACÍ A VNITŘNÍ KABELIZACÍ - DODÁVKA</t>
  </si>
  <si>
    <t>dle grafických a textových PD 
Půdorys, Řezy; 
1=1,000 [A]</t>
  </si>
  <si>
    <t>1. Položka obsahuje: 
 – dodávka reléového domku prefabrikovaného, izolovaného, s klimatizací a vnitřní kabelizací, doprava do staveništního skladu 
 – dodávku reléového domku prefabrikovaného, izolovaného, s klimatizací a vnitřní kabelizací včetně pomocného materiálu, dopravu do staveništního skladu 
2. Položka neobsahuje: 
 X 
3. Způsob měření: 
Udává se počet kusů kompletní konstrukce nebo práce.</t>
  </si>
  <si>
    <t>32</t>
  </si>
  <si>
    <t>75D167</t>
  </si>
  <si>
    <t>RELÉOVÝ DOMEK (DO 9 M2) PREFABRIKOVANÝ - MONTÁŽ</t>
  </si>
  <si>
    <t>1. Položka obsahuje: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
 – montáž reléového domku prefabrikovaného, izolovaného, s klimatizací a vnitřní kabelizací, vnitřního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</si>
  <si>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33</t>
  </si>
  <si>
    <t>R703731</t>
  </si>
  <si>
    <t>UCPÁVKY PROTIPOŽÁRNÍ, PROTI TLAKOVÉ VODĚ, KOMBINACE PROTIPOŽÁRNÍ A PROTI TLAKOVÉ VODĚ; D+M KOMPLET</t>
  </si>
  <si>
    <t>V cenách jsou započteny náklady na montáž a dodávku vč. ztratného, příslušenství a pomocného materiálu dle popisu položky a PD. Vyhotovení a dodání atestu. Dále obsahuje cenu za pom. mechanismy včetně všech ostatních vedlejších nákladů. 
Množství jednotek se určuje v kompletu ucpávek 
Měrná jednotka: kpl</t>
  </si>
  <si>
    <t>34</t>
  </si>
  <si>
    <t>R713113</t>
  </si>
  <si>
    <t>IZOLACE TEPELNÁ STROPŮ TL. 200MM VČ SEPARAČNÍ FÓLIE ; D+M KOMPLET</t>
  </si>
  <si>
    <t>položka zahrnuje: 
- dodání a uložení předepsaného izolačního materiálu předepsaným způsobem včetně vnitrostaveništní a mimostaveništní dopravy 
- veškerý upevňovací a pomocný materiál 
- předepsané přesahy (nezapočítávají se do výměry) 
Způsob měření: 
Udává se v metrech čtverečních kompletní konstrukce nebo práce.</t>
  </si>
  <si>
    <t>35</t>
  </si>
  <si>
    <t>R750931</t>
  </si>
  <si>
    <t>VÝSTRAŽNÉ A BEZPEČNOSTNÍ TABULKY DLE PD; D+M KOMPLET</t>
  </si>
  <si>
    <t>V cenách jsou započteny náklady na osazení, montáž a dodávku vč. ztratného dle popisu položky a dle PD. 
Množství jednotek se určuje v kompletu  
Měrná jednotka: kpl</t>
  </si>
  <si>
    <t>36</t>
  </si>
  <si>
    <t>R766423</t>
  </si>
  <si>
    <t>OBLOŽENÍ STĚN  - UMĚLÉ DŘEVO (PALISANDR) VČ. PODKLADOVÉHO ROŠTU; D+M KOMPLET</t>
  </si>
  <si>
    <t>dle grafických a textových PD 
Půdorys, Řezy;, Pohledy; 
((3,60*1,175)/2)*2=4,230 [A]</t>
  </si>
  <si>
    <t>- zahrnuje kompletní dodávku a montáž obložení včetně úprav dle projektové dokumentace, soklu, podkladového roštu, nosných prvků, mimostaveništní a vnitrostaveništní dopravu, povrchové úpravy předepsané projektem 
- položky tesařských konstrukcí zahrnují kompletní konstrukci, včetně úprav řeziva 
(impregnaci, povrchové úpravy a pod.), spojovací a ochranné prostředky, upevňovací prvky, lemování, lištování, spárování, není-li zahrnut v jiných položkách, i nátěr konstrukcí, včetně úpravy povrchu před nátěrem.</t>
  </si>
  <si>
    <t>Potrubí</t>
  </si>
  <si>
    <t>37</t>
  </si>
  <si>
    <t>87433</t>
  </si>
  <si>
    <t>POTRUBÍ Z TRUB PLASTOVÝCH ODPADNÍCH DN DO 150MM</t>
  </si>
  <si>
    <t>dle grafických a textových PD 
Půdorys, Řezy; 
svodné potrubí_HDPE DN 150 
2,350*2=4,700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</si>
  <si>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</si>
  <si>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38</t>
  </si>
  <si>
    <t>87634</t>
  </si>
  <si>
    <t>CHRÁNIČKY Z TRUB PLASTOVÝCH DN DO 200MM</t>
  </si>
  <si>
    <t>dle grafických a textových PD 
Půdorys, Řezy; 
2,400*2=4,800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</si>
  <si>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</si>
  <si>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39</t>
  </si>
  <si>
    <t>899632</t>
  </si>
  <si>
    <t>ZKOUŠKA VODOTĚSNOSTI POTRUBÍ DN DO 150MM</t>
  </si>
  <si>
    <t>dle grafických a textových PD 
Půdorys, Řezy; 
2,350*2=4,700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</si>
  <si>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</si>
  <si>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990</t>
  </si>
  <si>
    <t>Poplatky za skládky</t>
  </si>
  <si>
    <t>40</t>
  </si>
  <si>
    <t>R015111</t>
  </si>
  <si>
    <t>POPLATKY ZA LIKVIDACŮ ODPADŮ NEKONTAMINOVANÝCH - 17 05 04  VYTĚŽENÉ ZEMINY A HORNINY -  I. TŘÍDA TĚŽITELNOSTI VČ. DOPRAVY NA SKLÁDKU A MANIPULACE</t>
  </si>
  <si>
    <t>pol_13173A 
20,199*1,90=38,378 [A] 
pol_13273A 
3,624*1,90=6,886 [B] 
pol_13373A 
9,440*1,90=17,936 [C] 
pol_17411 
-18,872*1,90=-35,857 [D] 
Celkem: A+B+C+D=27,343 [E]</t>
  </si>
  <si>
    <t>1. Položka obsahuje:   -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a likvidaci odpadů, náklady spojené s naložením, vyložením a manipulací s materiálem 2. Způsob měření:    
Tunou se rozumí hmotnost odpadu vytříděného v souladu se zákonem č. 185/2001 Sb., o nakládání s odpady, v platném znění.</t>
  </si>
  <si>
    <t>41</t>
  </si>
  <si>
    <t>R015800</t>
  </si>
  <si>
    <t>POPLATKY ZA LIKVIDACŮ ODPADŮ  - 15 01 01 PAPÍROVÉ A LEPENKOVÉ OBALY VČ. DOPRAVY NA SKLÁDKU A MANIPULACE</t>
  </si>
  <si>
    <t>0,100=0,100 [A]</t>
  </si>
  <si>
    <t>42</t>
  </si>
  <si>
    <t>R015810</t>
  </si>
  <si>
    <t>POPLATKY ZA LIKVIDACŮ ODPADŮ  - 15 01 02 PLASTOVÉ OBALY VČ. DOPRAVY NA SKLÁDKU A MANIPULACE</t>
  </si>
  <si>
    <t>0,120=0,120 [A]</t>
  </si>
  <si>
    <t>JKSO: 812 56</t>
  </si>
  <si>
    <r>
      <t xml:space="preserve">Evidenční položka   </t>
    </r>
    <r>
      <rPr>
        <b/>
        <sz val="10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</si>
</sst>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8" fillId="0" borderId="1" xfId="6" applyFont="1" applyBorder="1" applyAlignment="1">
      <alignment horizontal="left" vertical="center" wrapText="1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3"/>
  <sheetViews>
    <sheetView tabSelected="1" view="pageBreakPreview" topLeftCell="B1" zoomScale="80" zoomScaleNormal="100" zoomScaleSheetLayoutView="80" workbookViewId="0">
      <pane ySplit="8" topLeftCell="A175" activePane="bottomLeft" state="frozen"/>
      <selection pane="bottomLeft" activeCell="E184" sqref="E184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0" width="20.7265625" customWidth="1"/>
    <col min="15" max="18" width="9.17968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16</v>
      </c>
    </row>
    <row r="2" spans="1:18" ht="25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0+O9+O22+O67+O100+O113+O158+O171</f>
        <v>0</v>
      </c>
      <c r="P2" t="s">
        <v>16</v>
      </c>
    </row>
    <row r="3" spans="1:18" ht="15" customHeight="1" x14ac:dyDescent="0.3">
      <c r="A3" t="s">
        <v>1</v>
      </c>
      <c r="B3" s="8" t="s">
        <v>4</v>
      </c>
      <c r="C3" s="31" t="s">
        <v>5</v>
      </c>
      <c r="D3" s="32"/>
      <c r="E3" s="9" t="s">
        <v>6</v>
      </c>
      <c r="F3" s="1"/>
      <c r="G3" s="4"/>
      <c r="H3" s="3" t="s">
        <v>18</v>
      </c>
      <c r="I3" s="29">
        <f>0+I9+I22+I67+I100+I113+I158+I171</f>
        <v>0</v>
      </c>
      <c r="J3" s="6"/>
      <c r="O3" t="s">
        <v>13</v>
      </c>
      <c r="P3" t="s">
        <v>17</v>
      </c>
    </row>
    <row r="4" spans="1:18" ht="15" customHeight="1" x14ac:dyDescent="0.3">
      <c r="A4" t="s">
        <v>7</v>
      </c>
      <c r="B4" s="8" t="s">
        <v>8</v>
      </c>
      <c r="C4" s="31" t="s">
        <v>9</v>
      </c>
      <c r="D4" s="32"/>
      <c r="E4" s="9" t="s">
        <v>10</v>
      </c>
      <c r="F4" s="8"/>
      <c r="G4" s="1"/>
      <c r="H4" s="7"/>
      <c r="I4" s="7"/>
      <c r="J4" s="1"/>
      <c r="O4" t="s">
        <v>14</v>
      </c>
      <c r="P4" t="s">
        <v>17</v>
      </c>
    </row>
    <row r="5" spans="1:18" ht="12.75" customHeight="1" x14ac:dyDescent="0.3">
      <c r="A5" t="s">
        <v>11</v>
      </c>
      <c r="B5" s="11" t="s">
        <v>12</v>
      </c>
      <c r="C5" s="33" t="s">
        <v>18</v>
      </c>
      <c r="D5" s="34"/>
      <c r="E5" s="12" t="s">
        <v>19</v>
      </c>
      <c r="F5" s="11" t="s">
        <v>241</v>
      </c>
      <c r="G5" s="11"/>
      <c r="H5" s="5"/>
      <c r="I5" s="5"/>
      <c r="J5" s="5"/>
      <c r="O5" t="s">
        <v>15</v>
      </c>
      <c r="P5" t="s">
        <v>17</v>
      </c>
    </row>
    <row r="6" spans="1:18" ht="12.75" customHeight="1" x14ac:dyDescent="0.25">
      <c r="A6" s="30" t="s">
        <v>20</v>
      </c>
      <c r="B6" s="30" t="s">
        <v>22</v>
      </c>
      <c r="C6" s="30" t="s">
        <v>24</v>
      </c>
      <c r="D6" s="30" t="s">
        <v>25</v>
      </c>
      <c r="E6" s="30" t="s">
        <v>26</v>
      </c>
      <c r="F6" s="30" t="s">
        <v>28</v>
      </c>
      <c r="G6" s="30" t="s">
        <v>30</v>
      </c>
      <c r="H6" s="30" t="s">
        <v>32</v>
      </c>
      <c r="I6" s="30"/>
      <c r="J6" s="30" t="s">
        <v>37</v>
      </c>
    </row>
    <row r="7" spans="1:18" ht="12.75" customHeight="1" x14ac:dyDescent="0.25">
      <c r="A7" s="30"/>
      <c r="B7" s="30"/>
      <c r="C7" s="30"/>
      <c r="D7" s="30"/>
      <c r="E7" s="30"/>
      <c r="F7" s="30"/>
      <c r="G7" s="30"/>
      <c r="H7" s="10" t="s">
        <v>33</v>
      </c>
      <c r="I7" s="10" t="s">
        <v>35</v>
      </c>
      <c r="J7" s="30"/>
    </row>
    <row r="8" spans="1:18" ht="12.75" customHeight="1" x14ac:dyDescent="0.25">
      <c r="A8" s="10" t="s">
        <v>21</v>
      </c>
      <c r="B8" s="10" t="s">
        <v>23</v>
      </c>
      <c r="C8" s="10" t="s">
        <v>17</v>
      </c>
      <c r="D8" s="10" t="s">
        <v>16</v>
      </c>
      <c r="E8" s="10" t="s">
        <v>27</v>
      </c>
      <c r="F8" s="10" t="s">
        <v>29</v>
      </c>
      <c r="G8" s="10" t="s">
        <v>31</v>
      </c>
      <c r="H8" s="10" t="s">
        <v>34</v>
      </c>
      <c r="I8" s="10" t="s">
        <v>36</v>
      </c>
      <c r="J8" s="10" t="s">
        <v>38</v>
      </c>
    </row>
    <row r="9" spans="1:18" ht="12.75" customHeight="1" x14ac:dyDescent="0.3">
      <c r="A9" s="14" t="s">
        <v>39</v>
      </c>
      <c r="B9" s="14"/>
      <c r="C9" s="15" t="s">
        <v>21</v>
      </c>
      <c r="D9" s="14"/>
      <c r="E9" s="16" t="s">
        <v>40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0+I10+I14+I18</f>
        <v>0</v>
      </c>
      <c r="R9">
        <f>0+O10+O14+O18</f>
        <v>0</v>
      </c>
    </row>
    <row r="10" spans="1:18" ht="12.5" x14ac:dyDescent="0.25">
      <c r="A10" s="13" t="s">
        <v>41</v>
      </c>
      <c r="B10" s="18" t="s">
        <v>23</v>
      </c>
      <c r="C10" s="18" t="s">
        <v>42</v>
      </c>
      <c r="D10" s="13" t="s">
        <v>43</v>
      </c>
      <c r="E10" s="19" t="s">
        <v>44</v>
      </c>
      <c r="F10" s="20" t="s">
        <v>45</v>
      </c>
      <c r="G10" s="21">
        <v>1</v>
      </c>
      <c r="H10" s="22"/>
      <c r="I10" s="22">
        <f>ROUND(ROUND(H10,2)*ROUND(G10,3),2)</f>
        <v>0</v>
      </c>
      <c r="J10" s="20" t="s">
        <v>46</v>
      </c>
      <c r="O10">
        <f>(I10*21)/100</f>
        <v>0</v>
      </c>
      <c r="P10" t="s">
        <v>17</v>
      </c>
    </row>
    <row r="11" spans="1:18" ht="12.5" x14ac:dyDescent="0.25">
      <c r="A11" s="23" t="s">
        <v>47</v>
      </c>
      <c r="E11" s="24" t="s">
        <v>43</v>
      </c>
    </row>
    <row r="12" spans="1:18" ht="13" x14ac:dyDescent="0.25">
      <c r="A12" s="25" t="s">
        <v>48</v>
      </c>
      <c r="E12" s="26" t="s">
        <v>49</v>
      </c>
    </row>
    <row r="13" spans="1:18" ht="12.5" x14ac:dyDescent="0.25">
      <c r="A13" t="s">
        <v>50</v>
      </c>
      <c r="E13" s="24" t="s">
        <v>51</v>
      </c>
    </row>
    <row r="14" spans="1:18" ht="12.5" x14ac:dyDescent="0.25">
      <c r="A14" s="13" t="s">
        <v>41</v>
      </c>
      <c r="B14" s="18" t="s">
        <v>17</v>
      </c>
      <c r="C14" s="18" t="s">
        <v>52</v>
      </c>
      <c r="D14" s="13" t="s">
        <v>53</v>
      </c>
      <c r="E14" s="19" t="s">
        <v>54</v>
      </c>
      <c r="F14" s="20" t="s">
        <v>55</v>
      </c>
      <c r="G14" s="21">
        <v>1</v>
      </c>
      <c r="H14" s="22"/>
      <c r="I14" s="22">
        <f>ROUND(ROUND(H14,2)*ROUND(G14,3),2)</f>
        <v>0</v>
      </c>
      <c r="J14" s="20" t="s">
        <v>46</v>
      </c>
      <c r="O14">
        <f>(I14*21)/100</f>
        <v>0</v>
      </c>
      <c r="P14" t="s">
        <v>17</v>
      </c>
    </row>
    <row r="15" spans="1:18" ht="12.5" x14ac:dyDescent="0.25">
      <c r="A15" s="23" t="s">
        <v>47</v>
      </c>
      <c r="E15" s="24" t="s">
        <v>43</v>
      </c>
    </row>
    <row r="16" spans="1:18" ht="13" x14ac:dyDescent="0.25">
      <c r="A16" s="25" t="s">
        <v>48</v>
      </c>
      <c r="E16" s="26" t="s">
        <v>49</v>
      </c>
    </row>
    <row r="17" spans="1:18" ht="12.5" x14ac:dyDescent="0.25">
      <c r="A17" t="s">
        <v>50</v>
      </c>
      <c r="E17" s="24" t="s">
        <v>51</v>
      </c>
    </row>
    <row r="18" spans="1:18" ht="12.5" x14ac:dyDescent="0.25">
      <c r="A18" s="13" t="s">
        <v>41</v>
      </c>
      <c r="B18" s="18" t="s">
        <v>16</v>
      </c>
      <c r="C18" s="18" t="s">
        <v>56</v>
      </c>
      <c r="D18" s="13" t="s">
        <v>53</v>
      </c>
      <c r="E18" s="19" t="s">
        <v>57</v>
      </c>
      <c r="F18" s="20" t="s">
        <v>55</v>
      </c>
      <c r="G18" s="21">
        <v>1</v>
      </c>
      <c r="H18" s="22"/>
      <c r="I18" s="22">
        <f>ROUND(ROUND(H18,2)*ROUND(G18,3),2)</f>
        <v>0</v>
      </c>
      <c r="J18" s="20" t="s">
        <v>46</v>
      </c>
      <c r="O18">
        <f>(I18*21)/100</f>
        <v>0</v>
      </c>
      <c r="P18" t="s">
        <v>17</v>
      </c>
    </row>
    <row r="19" spans="1:18" ht="12.5" x14ac:dyDescent="0.25">
      <c r="A19" s="23" t="s">
        <v>47</v>
      </c>
      <c r="E19" s="24" t="s">
        <v>43</v>
      </c>
    </row>
    <row r="20" spans="1:18" ht="13" x14ac:dyDescent="0.25">
      <c r="A20" s="25" t="s">
        <v>48</v>
      </c>
      <c r="E20" s="26" t="s">
        <v>49</v>
      </c>
    </row>
    <row r="21" spans="1:18" ht="12.5" x14ac:dyDescent="0.25">
      <c r="A21" t="s">
        <v>50</v>
      </c>
      <c r="E21" s="24" t="s">
        <v>51</v>
      </c>
    </row>
    <row r="22" spans="1:18" ht="12.75" customHeight="1" x14ac:dyDescent="0.3">
      <c r="A22" s="5" t="s">
        <v>39</v>
      </c>
      <c r="B22" s="5"/>
      <c r="C22" s="27" t="s">
        <v>23</v>
      </c>
      <c r="D22" s="5"/>
      <c r="E22" s="16" t="s">
        <v>58</v>
      </c>
      <c r="F22" s="5"/>
      <c r="G22" s="5"/>
      <c r="H22" s="5"/>
      <c r="I22" s="28">
        <f>0+Q22</f>
        <v>0</v>
      </c>
      <c r="J22" s="5"/>
      <c r="O22">
        <f>0+R22</f>
        <v>0</v>
      </c>
      <c r="Q22">
        <f>0+I23+I27+I31+I35+I39+I43+I47+I51+I55+I59+I63</f>
        <v>0</v>
      </c>
      <c r="R22">
        <f>0+O23+O27+O31+O35+O39+O43+O47+O51+O55+O59+O63</f>
        <v>0</v>
      </c>
    </row>
    <row r="23" spans="1:18" ht="12.5" x14ac:dyDescent="0.25">
      <c r="A23" s="13" t="s">
        <v>41</v>
      </c>
      <c r="B23" s="18" t="s">
        <v>27</v>
      </c>
      <c r="C23" s="18" t="s">
        <v>59</v>
      </c>
      <c r="D23" s="13" t="s">
        <v>43</v>
      </c>
      <c r="E23" s="19" t="s">
        <v>60</v>
      </c>
      <c r="F23" s="20" t="s">
        <v>61</v>
      </c>
      <c r="G23" s="21">
        <v>20.199000000000002</v>
      </c>
      <c r="H23" s="22"/>
      <c r="I23" s="22">
        <f>ROUND(ROUND(H23,2)*ROUND(G23,3),2)</f>
        <v>0</v>
      </c>
      <c r="J23" s="20" t="s">
        <v>46</v>
      </c>
      <c r="O23">
        <f>(I23*21)/100</f>
        <v>0</v>
      </c>
      <c r="P23" t="s">
        <v>17</v>
      </c>
    </row>
    <row r="24" spans="1:18" ht="12.5" x14ac:dyDescent="0.25">
      <c r="A24" s="23" t="s">
        <v>47</v>
      </c>
      <c r="E24" s="24" t="s">
        <v>43</v>
      </c>
    </row>
    <row r="25" spans="1:18" ht="117" x14ac:dyDescent="0.25">
      <c r="A25" s="25" t="s">
        <v>48</v>
      </c>
      <c r="E25" s="26" t="s">
        <v>62</v>
      </c>
    </row>
    <row r="26" spans="1:18" ht="312.5" x14ac:dyDescent="0.25">
      <c r="A26" t="s">
        <v>50</v>
      </c>
      <c r="E26" s="24" t="s">
        <v>63</v>
      </c>
    </row>
    <row r="27" spans="1:18" ht="12.5" x14ac:dyDescent="0.25">
      <c r="A27" s="13" t="s">
        <v>41</v>
      </c>
      <c r="B27" s="18" t="s">
        <v>29</v>
      </c>
      <c r="C27" s="18" t="s">
        <v>64</v>
      </c>
      <c r="D27" s="13" t="s">
        <v>43</v>
      </c>
      <c r="E27" s="19" t="s">
        <v>65</v>
      </c>
      <c r="F27" s="20" t="s">
        <v>61</v>
      </c>
      <c r="G27" s="21">
        <v>3.6240000000000001</v>
      </c>
      <c r="H27" s="22"/>
      <c r="I27" s="22">
        <f>ROUND(ROUND(H27,2)*ROUND(G27,3),2)</f>
        <v>0</v>
      </c>
      <c r="J27" s="20" t="s">
        <v>46</v>
      </c>
      <c r="O27">
        <f>(I27*21)/100</f>
        <v>0</v>
      </c>
      <c r="P27" t="s">
        <v>17</v>
      </c>
    </row>
    <row r="28" spans="1:18" ht="12.5" x14ac:dyDescent="0.25">
      <c r="A28" s="23" t="s">
        <v>47</v>
      </c>
      <c r="E28" s="24" t="s">
        <v>43</v>
      </c>
    </row>
    <row r="29" spans="1:18" ht="91" x14ac:dyDescent="0.25">
      <c r="A29" s="25" t="s">
        <v>48</v>
      </c>
      <c r="E29" s="26" t="s">
        <v>66</v>
      </c>
    </row>
    <row r="30" spans="1:18" ht="312.5" x14ac:dyDescent="0.25">
      <c r="A30" t="s">
        <v>50</v>
      </c>
      <c r="E30" s="24" t="s">
        <v>63</v>
      </c>
    </row>
    <row r="31" spans="1:18" ht="12.5" x14ac:dyDescent="0.25">
      <c r="A31" s="13" t="s">
        <v>41</v>
      </c>
      <c r="B31" s="18" t="s">
        <v>31</v>
      </c>
      <c r="C31" s="18" t="s">
        <v>67</v>
      </c>
      <c r="D31" s="13" t="s">
        <v>43</v>
      </c>
      <c r="E31" s="19" t="s">
        <v>68</v>
      </c>
      <c r="F31" s="20" t="s">
        <v>61</v>
      </c>
      <c r="G31" s="21">
        <v>9.44</v>
      </c>
      <c r="H31" s="22"/>
      <c r="I31" s="22">
        <f>ROUND(ROUND(H31,2)*ROUND(G31,3),2)</f>
        <v>0</v>
      </c>
      <c r="J31" s="20" t="s">
        <v>46</v>
      </c>
      <c r="O31">
        <f>(I31*21)/100</f>
        <v>0</v>
      </c>
      <c r="P31" t="s">
        <v>17</v>
      </c>
    </row>
    <row r="32" spans="1:18" ht="12.5" x14ac:dyDescent="0.25">
      <c r="A32" s="23" t="s">
        <v>47</v>
      </c>
      <c r="E32" s="24" t="s">
        <v>43</v>
      </c>
    </row>
    <row r="33" spans="1:16" ht="78" x14ac:dyDescent="0.25">
      <c r="A33" s="25" t="s">
        <v>48</v>
      </c>
      <c r="E33" s="26" t="s">
        <v>69</v>
      </c>
    </row>
    <row r="34" spans="1:16" ht="312.5" x14ac:dyDescent="0.25">
      <c r="A34" t="s">
        <v>50</v>
      </c>
      <c r="E34" s="24" t="s">
        <v>63</v>
      </c>
    </row>
    <row r="35" spans="1:16" ht="12.5" x14ac:dyDescent="0.25">
      <c r="A35" s="13" t="s">
        <v>41</v>
      </c>
      <c r="B35" s="18" t="s">
        <v>70</v>
      </c>
      <c r="C35" s="18" t="s">
        <v>71</v>
      </c>
      <c r="D35" s="13" t="s">
        <v>43</v>
      </c>
      <c r="E35" s="19" t="s">
        <v>72</v>
      </c>
      <c r="F35" s="20" t="s">
        <v>61</v>
      </c>
      <c r="G35" s="21">
        <v>33.262999999999998</v>
      </c>
      <c r="H35" s="22"/>
      <c r="I35" s="22">
        <f>ROUND(ROUND(H35,2)*ROUND(G35,3),2)</f>
        <v>0</v>
      </c>
      <c r="J35" s="20" t="s">
        <v>46</v>
      </c>
      <c r="O35">
        <f>(I35*21)/100</f>
        <v>0</v>
      </c>
      <c r="P35" t="s">
        <v>17</v>
      </c>
    </row>
    <row r="36" spans="1:16" ht="12.5" x14ac:dyDescent="0.25">
      <c r="A36" s="23" t="s">
        <v>47</v>
      </c>
      <c r="E36" s="24" t="s">
        <v>43</v>
      </c>
    </row>
    <row r="37" spans="1:16" ht="91" x14ac:dyDescent="0.25">
      <c r="A37" s="25" t="s">
        <v>48</v>
      </c>
      <c r="E37" s="26" t="s">
        <v>73</v>
      </c>
    </row>
    <row r="38" spans="1:16" ht="187.5" x14ac:dyDescent="0.25">
      <c r="A38" t="s">
        <v>50</v>
      </c>
      <c r="E38" s="24" t="s">
        <v>74</v>
      </c>
    </row>
    <row r="39" spans="1:16" ht="12.5" x14ac:dyDescent="0.25">
      <c r="A39" s="13" t="s">
        <v>41</v>
      </c>
      <c r="B39" s="18" t="s">
        <v>75</v>
      </c>
      <c r="C39" s="18" t="s">
        <v>76</v>
      </c>
      <c r="D39" s="13" t="s">
        <v>43</v>
      </c>
      <c r="E39" s="19" t="s">
        <v>77</v>
      </c>
      <c r="F39" s="20" t="s">
        <v>61</v>
      </c>
      <c r="G39" s="21">
        <v>18.872</v>
      </c>
      <c r="H39" s="22"/>
      <c r="I39" s="22">
        <f>ROUND(ROUND(H39,2)*ROUND(G39,3),2)</f>
        <v>0</v>
      </c>
      <c r="J39" s="20" t="s">
        <v>46</v>
      </c>
      <c r="O39">
        <f>(I39*21)/100</f>
        <v>0</v>
      </c>
      <c r="P39" t="s">
        <v>17</v>
      </c>
    </row>
    <row r="40" spans="1:16" ht="12.5" x14ac:dyDescent="0.25">
      <c r="A40" s="23" t="s">
        <v>47</v>
      </c>
      <c r="E40" s="24" t="s">
        <v>43</v>
      </c>
    </row>
    <row r="41" spans="1:16" ht="325" x14ac:dyDescent="0.25">
      <c r="A41" s="25" t="s">
        <v>48</v>
      </c>
      <c r="E41" s="26" t="s">
        <v>78</v>
      </c>
    </row>
    <row r="42" spans="1:16" ht="225" x14ac:dyDescent="0.25">
      <c r="A42" t="s">
        <v>50</v>
      </c>
      <c r="E42" s="24" t="s">
        <v>79</v>
      </c>
    </row>
    <row r="43" spans="1:16" ht="12.5" x14ac:dyDescent="0.25">
      <c r="A43" s="13" t="s">
        <v>41</v>
      </c>
      <c r="B43" s="18" t="s">
        <v>34</v>
      </c>
      <c r="C43" s="18" t="s">
        <v>80</v>
      </c>
      <c r="D43" s="13" t="s">
        <v>43</v>
      </c>
      <c r="E43" s="19" t="s">
        <v>81</v>
      </c>
      <c r="F43" s="20" t="s">
        <v>61</v>
      </c>
      <c r="G43" s="21">
        <v>1.0580000000000001</v>
      </c>
      <c r="H43" s="22"/>
      <c r="I43" s="22">
        <f>ROUND(ROUND(H43,2)*ROUND(G43,3),2)</f>
        <v>0</v>
      </c>
      <c r="J43" s="20" t="s">
        <v>46</v>
      </c>
      <c r="O43">
        <f>(I43*21)/100</f>
        <v>0</v>
      </c>
      <c r="P43" t="s">
        <v>17</v>
      </c>
    </row>
    <row r="44" spans="1:16" ht="12.5" x14ac:dyDescent="0.25">
      <c r="A44" s="23" t="s">
        <v>47</v>
      </c>
      <c r="E44" s="24" t="s">
        <v>43</v>
      </c>
    </row>
    <row r="45" spans="1:16" ht="52" x14ac:dyDescent="0.25">
      <c r="A45" s="25" t="s">
        <v>48</v>
      </c>
      <c r="E45" s="26" t="s">
        <v>82</v>
      </c>
    </row>
    <row r="46" spans="1:16" ht="287.5" x14ac:dyDescent="0.25">
      <c r="A46" t="s">
        <v>50</v>
      </c>
      <c r="E46" s="24" t="s">
        <v>83</v>
      </c>
    </row>
    <row r="47" spans="1:16" ht="12.5" x14ac:dyDescent="0.25">
      <c r="A47" s="13" t="s">
        <v>41</v>
      </c>
      <c r="B47" s="18" t="s">
        <v>36</v>
      </c>
      <c r="C47" s="18" t="s">
        <v>84</v>
      </c>
      <c r="D47" s="13" t="s">
        <v>43</v>
      </c>
      <c r="E47" s="19" t="s">
        <v>85</v>
      </c>
      <c r="F47" s="20" t="s">
        <v>86</v>
      </c>
      <c r="G47" s="21">
        <v>29.01</v>
      </c>
      <c r="H47" s="22"/>
      <c r="I47" s="22">
        <f>ROUND(ROUND(H47,2)*ROUND(G47,3),2)</f>
        <v>0</v>
      </c>
      <c r="J47" s="20" t="s">
        <v>46</v>
      </c>
      <c r="O47">
        <f>(I47*21)/100</f>
        <v>0</v>
      </c>
      <c r="P47" t="s">
        <v>17</v>
      </c>
    </row>
    <row r="48" spans="1:16" ht="12.5" x14ac:dyDescent="0.25">
      <c r="A48" s="23" t="s">
        <v>47</v>
      </c>
      <c r="E48" s="24" t="s">
        <v>43</v>
      </c>
    </row>
    <row r="49" spans="1:16" ht="65" x14ac:dyDescent="0.25">
      <c r="A49" s="25" t="s">
        <v>48</v>
      </c>
      <c r="E49" s="26" t="s">
        <v>87</v>
      </c>
    </row>
    <row r="50" spans="1:16" ht="25" x14ac:dyDescent="0.25">
      <c r="A50" t="s">
        <v>50</v>
      </c>
      <c r="E50" s="24" t="s">
        <v>88</v>
      </c>
    </row>
    <row r="51" spans="1:16" ht="12.5" x14ac:dyDescent="0.25">
      <c r="A51" s="13" t="s">
        <v>41</v>
      </c>
      <c r="B51" s="18" t="s">
        <v>38</v>
      </c>
      <c r="C51" s="18" t="s">
        <v>89</v>
      </c>
      <c r="D51" s="13" t="s">
        <v>43</v>
      </c>
      <c r="E51" s="19" t="s">
        <v>90</v>
      </c>
      <c r="F51" s="20" t="s">
        <v>86</v>
      </c>
      <c r="G51" s="21">
        <v>10.24</v>
      </c>
      <c r="H51" s="22"/>
      <c r="I51" s="22">
        <f>ROUND(ROUND(H51,2)*ROUND(G51,3),2)</f>
        <v>0</v>
      </c>
      <c r="J51" s="20" t="s">
        <v>46</v>
      </c>
      <c r="O51">
        <f>(I51*21)/100</f>
        <v>0</v>
      </c>
      <c r="P51" t="s">
        <v>17</v>
      </c>
    </row>
    <row r="52" spans="1:16" ht="12.5" x14ac:dyDescent="0.25">
      <c r="A52" s="23" t="s">
        <v>47</v>
      </c>
      <c r="E52" s="24" t="s">
        <v>43</v>
      </c>
    </row>
    <row r="53" spans="1:16" ht="39" x14ac:dyDescent="0.25">
      <c r="A53" s="25" t="s">
        <v>48</v>
      </c>
      <c r="E53" s="26" t="s">
        <v>91</v>
      </c>
    </row>
    <row r="54" spans="1:16" ht="37.5" x14ac:dyDescent="0.25">
      <c r="A54" t="s">
        <v>50</v>
      </c>
      <c r="E54" s="24" t="s">
        <v>92</v>
      </c>
    </row>
    <row r="55" spans="1:16" ht="12.5" x14ac:dyDescent="0.25">
      <c r="A55" s="13" t="s">
        <v>41</v>
      </c>
      <c r="B55" s="18" t="s">
        <v>93</v>
      </c>
      <c r="C55" s="18" t="s">
        <v>94</v>
      </c>
      <c r="D55" s="13" t="s">
        <v>43</v>
      </c>
      <c r="E55" s="19" t="s">
        <v>95</v>
      </c>
      <c r="F55" s="20" t="s">
        <v>86</v>
      </c>
      <c r="G55" s="21">
        <v>10.24</v>
      </c>
      <c r="H55" s="22"/>
      <c r="I55" s="22">
        <f>ROUND(ROUND(H55,2)*ROUND(G55,3),2)</f>
        <v>0</v>
      </c>
      <c r="J55" s="20" t="s">
        <v>46</v>
      </c>
      <c r="O55">
        <f>(I55*21)/100</f>
        <v>0</v>
      </c>
      <c r="P55" t="s">
        <v>17</v>
      </c>
    </row>
    <row r="56" spans="1:16" ht="12.5" x14ac:dyDescent="0.25">
      <c r="A56" s="23" t="s">
        <v>47</v>
      </c>
      <c r="E56" s="24" t="s">
        <v>43</v>
      </c>
    </row>
    <row r="57" spans="1:16" ht="26" x14ac:dyDescent="0.25">
      <c r="A57" s="25" t="s">
        <v>48</v>
      </c>
      <c r="E57" s="26" t="s">
        <v>96</v>
      </c>
    </row>
    <row r="58" spans="1:16" ht="25" x14ac:dyDescent="0.25">
      <c r="A58" t="s">
        <v>50</v>
      </c>
      <c r="E58" s="24" t="s">
        <v>97</v>
      </c>
    </row>
    <row r="59" spans="1:16" ht="12.5" x14ac:dyDescent="0.25">
      <c r="A59" s="13" t="s">
        <v>41</v>
      </c>
      <c r="B59" s="18" t="s">
        <v>98</v>
      </c>
      <c r="C59" s="18" t="s">
        <v>99</v>
      </c>
      <c r="D59" s="13" t="s">
        <v>43</v>
      </c>
      <c r="E59" s="19" t="s">
        <v>100</v>
      </c>
      <c r="F59" s="20" t="s">
        <v>86</v>
      </c>
      <c r="G59" s="21">
        <v>10.24</v>
      </c>
      <c r="H59" s="22"/>
      <c r="I59" s="22">
        <f>ROUND(ROUND(H59,2)*ROUND(G59,3),2)</f>
        <v>0</v>
      </c>
      <c r="J59" s="20" t="s">
        <v>46</v>
      </c>
      <c r="O59">
        <f>(I59*21)/100</f>
        <v>0</v>
      </c>
      <c r="P59" t="s">
        <v>17</v>
      </c>
    </row>
    <row r="60" spans="1:16" ht="12.5" x14ac:dyDescent="0.25">
      <c r="A60" s="23" t="s">
        <v>47</v>
      </c>
      <c r="E60" s="24" t="s">
        <v>43</v>
      </c>
    </row>
    <row r="61" spans="1:16" ht="26" x14ac:dyDescent="0.25">
      <c r="A61" s="25" t="s">
        <v>48</v>
      </c>
      <c r="E61" s="26" t="s">
        <v>96</v>
      </c>
    </row>
    <row r="62" spans="1:16" ht="37.5" x14ac:dyDescent="0.25">
      <c r="A62" t="s">
        <v>50</v>
      </c>
      <c r="E62" s="24" t="s">
        <v>101</v>
      </c>
    </row>
    <row r="63" spans="1:16" ht="25" x14ac:dyDescent="0.25">
      <c r="A63" s="13" t="s">
        <v>41</v>
      </c>
      <c r="B63" s="18" t="s">
        <v>102</v>
      </c>
      <c r="C63" s="18" t="s">
        <v>103</v>
      </c>
      <c r="D63" s="13" t="s">
        <v>43</v>
      </c>
      <c r="E63" s="19" t="s">
        <v>104</v>
      </c>
      <c r="F63" s="20" t="s">
        <v>61</v>
      </c>
      <c r="G63" s="21">
        <v>5.12</v>
      </c>
      <c r="H63" s="22"/>
      <c r="I63" s="22">
        <f>ROUND(ROUND(H63,2)*ROUND(G63,3),2)</f>
        <v>0</v>
      </c>
      <c r="J63" s="20" t="s">
        <v>105</v>
      </c>
      <c r="O63">
        <f>(I63*21)/100</f>
        <v>0</v>
      </c>
      <c r="P63" t="s">
        <v>17</v>
      </c>
    </row>
    <row r="64" spans="1:16" ht="12.5" x14ac:dyDescent="0.25">
      <c r="A64" s="23" t="s">
        <v>47</v>
      </c>
      <c r="E64" s="24" t="s">
        <v>43</v>
      </c>
    </row>
    <row r="65" spans="1:18" ht="52" x14ac:dyDescent="0.25">
      <c r="A65" s="25" t="s">
        <v>48</v>
      </c>
      <c r="E65" s="26" t="s">
        <v>106</v>
      </c>
    </row>
    <row r="66" spans="1:18" ht="12.5" x14ac:dyDescent="0.25">
      <c r="A66" t="s">
        <v>50</v>
      </c>
      <c r="E66" s="24" t="s">
        <v>43</v>
      </c>
    </row>
    <row r="67" spans="1:18" ht="12.75" customHeight="1" x14ac:dyDescent="0.3">
      <c r="A67" s="5" t="s">
        <v>39</v>
      </c>
      <c r="B67" s="5"/>
      <c r="C67" s="27" t="s">
        <v>17</v>
      </c>
      <c r="D67" s="5"/>
      <c r="E67" s="16" t="s">
        <v>107</v>
      </c>
      <c r="F67" s="5"/>
      <c r="G67" s="5"/>
      <c r="H67" s="5"/>
      <c r="I67" s="28">
        <f>0+Q67</f>
        <v>0</v>
      </c>
      <c r="J67" s="5"/>
      <c r="O67">
        <f>0+R67</f>
        <v>0</v>
      </c>
      <c r="Q67">
        <f>0+I68+I72+I76+I80+I84+I88+I92+I96</f>
        <v>0</v>
      </c>
      <c r="R67">
        <f>0+O68+O72+O76+O80+O84+O88+O92+O96</f>
        <v>0</v>
      </c>
    </row>
    <row r="68" spans="1:18" ht="12.5" x14ac:dyDescent="0.25">
      <c r="A68" s="13" t="s">
        <v>41</v>
      </c>
      <c r="B68" s="18" t="s">
        <v>108</v>
      </c>
      <c r="C68" s="18" t="s">
        <v>109</v>
      </c>
      <c r="D68" s="13" t="s">
        <v>43</v>
      </c>
      <c r="E68" s="19" t="s">
        <v>110</v>
      </c>
      <c r="F68" s="20" t="s">
        <v>61</v>
      </c>
      <c r="G68" s="21">
        <v>0.57099999999999995</v>
      </c>
      <c r="H68" s="22"/>
      <c r="I68" s="22">
        <f>ROUND(ROUND(H68,2)*ROUND(G68,3),2)</f>
        <v>0</v>
      </c>
      <c r="J68" s="20" t="s">
        <v>46</v>
      </c>
      <c r="O68">
        <f>(I68*21)/100</f>
        <v>0</v>
      </c>
      <c r="P68" t="s">
        <v>17</v>
      </c>
    </row>
    <row r="69" spans="1:18" ht="12.5" x14ac:dyDescent="0.25">
      <c r="A69" s="23" t="s">
        <v>47</v>
      </c>
      <c r="E69" s="24" t="s">
        <v>43</v>
      </c>
    </row>
    <row r="70" spans="1:18" ht="39" x14ac:dyDescent="0.25">
      <c r="A70" s="25" t="s">
        <v>48</v>
      </c>
      <c r="E70" s="26" t="s">
        <v>111</v>
      </c>
    </row>
    <row r="71" spans="1:18" ht="37.5" x14ac:dyDescent="0.25">
      <c r="A71" t="s">
        <v>50</v>
      </c>
      <c r="E71" s="24" t="s">
        <v>112</v>
      </c>
    </row>
    <row r="72" spans="1:18" ht="12.5" x14ac:dyDescent="0.25">
      <c r="A72" s="13" t="s">
        <v>41</v>
      </c>
      <c r="B72" s="18" t="s">
        <v>113</v>
      </c>
      <c r="C72" s="18" t="s">
        <v>114</v>
      </c>
      <c r="D72" s="13" t="s">
        <v>43</v>
      </c>
      <c r="E72" s="19" t="s">
        <v>115</v>
      </c>
      <c r="F72" s="20" t="s">
        <v>61</v>
      </c>
      <c r="G72" s="21">
        <v>0.14899999999999999</v>
      </c>
      <c r="H72" s="22"/>
      <c r="I72" s="22">
        <f>ROUND(ROUND(H72,2)*ROUND(G72,3),2)</f>
        <v>0</v>
      </c>
      <c r="J72" s="20" t="s">
        <v>46</v>
      </c>
      <c r="O72">
        <f>(I72*21)/100</f>
        <v>0</v>
      </c>
      <c r="P72" t="s">
        <v>17</v>
      </c>
    </row>
    <row r="73" spans="1:18" ht="12.5" x14ac:dyDescent="0.25">
      <c r="A73" s="23" t="s">
        <v>47</v>
      </c>
      <c r="E73" s="24" t="s">
        <v>43</v>
      </c>
    </row>
    <row r="74" spans="1:18" ht="39" x14ac:dyDescent="0.25">
      <c r="A74" s="25" t="s">
        <v>48</v>
      </c>
      <c r="E74" s="26" t="s">
        <v>116</v>
      </c>
    </row>
    <row r="75" spans="1:18" ht="225" x14ac:dyDescent="0.25">
      <c r="A75" t="s">
        <v>50</v>
      </c>
      <c r="E75" s="24" t="s">
        <v>117</v>
      </c>
    </row>
    <row r="76" spans="1:18" ht="12.5" x14ac:dyDescent="0.25">
      <c r="A76" s="13" t="s">
        <v>41</v>
      </c>
      <c r="B76" s="18" t="s">
        <v>118</v>
      </c>
      <c r="C76" s="18" t="s">
        <v>119</v>
      </c>
      <c r="D76" s="13" t="s">
        <v>43</v>
      </c>
      <c r="E76" s="19" t="s">
        <v>120</v>
      </c>
      <c r="F76" s="20" t="s">
        <v>61</v>
      </c>
      <c r="G76" s="21">
        <v>0.33700000000000002</v>
      </c>
      <c r="H76" s="22"/>
      <c r="I76" s="22">
        <f>ROUND(ROUND(H76,2)*ROUND(G76,3),2)</f>
        <v>0</v>
      </c>
      <c r="J76" s="20" t="s">
        <v>46</v>
      </c>
      <c r="O76">
        <f>(I76*21)/100</f>
        <v>0</v>
      </c>
      <c r="P76" t="s">
        <v>17</v>
      </c>
    </row>
    <row r="77" spans="1:18" ht="12.5" x14ac:dyDescent="0.25">
      <c r="A77" s="23" t="s">
        <v>47</v>
      </c>
      <c r="E77" s="24" t="s">
        <v>43</v>
      </c>
    </row>
    <row r="78" spans="1:18" ht="39" x14ac:dyDescent="0.25">
      <c r="A78" s="25" t="s">
        <v>48</v>
      </c>
      <c r="E78" s="26" t="s">
        <v>121</v>
      </c>
    </row>
    <row r="79" spans="1:18" ht="350" x14ac:dyDescent="0.25">
      <c r="A79" t="s">
        <v>50</v>
      </c>
      <c r="E79" s="24" t="s">
        <v>122</v>
      </c>
    </row>
    <row r="80" spans="1:18" ht="12.5" x14ac:dyDescent="0.25">
      <c r="A80" s="13" t="s">
        <v>41</v>
      </c>
      <c r="B80" s="18" t="s">
        <v>123</v>
      </c>
      <c r="C80" s="18" t="s">
        <v>124</v>
      </c>
      <c r="D80" s="13" t="s">
        <v>43</v>
      </c>
      <c r="E80" s="19" t="s">
        <v>125</v>
      </c>
      <c r="F80" s="20" t="s">
        <v>61</v>
      </c>
      <c r="G80" s="21">
        <v>1.1519999999999999</v>
      </c>
      <c r="H80" s="22"/>
      <c r="I80" s="22">
        <f>ROUND(ROUND(H80,2)*ROUND(G80,3),2)</f>
        <v>0</v>
      </c>
      <c r="J80" s="20" t="s">
        <v>46</v>
      </c>
      <c r="O80">
        <f>(I80*21)/100</f>
        <v>0</v>
      </c>
      <c r="P80" t="s">
        <v>17</v>
      </c>
    </row>
    <row r="81" spans="1:16" ht="12.5" x14ac:dyDescent="0.25">
      <c r="A81" s="23" t="s">
        <v>47</v>
      </c>
      <c r="E81" s="24" t="s">
        <v>43</v>
      </c>
    </row>
    <row r="82" spans="1:16" ht="78" x14ac:dyDescent="0.25">
      <c r="A82" s="25" t="s">
        <v>48</v>
      </c>
      <c r="E82" s="26" t="s">
        <v>126</v>
      </c>
    </row>
    <row r="83" spans="1:16" ht="350" x14ac:dyDescent="0.25">
      <c r="A83" t="s">
        <v>50</v>
      </c>
      <c r="E83" s="24" t="s">
        <v>122</v>
      </c>
    </row>
    <row r="84" spans="1:16" ht="12.5" x14ac:dyDescent="0.25">
      <c r="A84" s="13" t="s">
        <v>41</v>
      </c>
      <c r="B84" s="18" t="s">
        <v>127</v>
      </c>
      <c r="C84" s="18" t="s">
        <v>128</v>
      </c>
      <c r="D84" s="13" t="s">
        <v>43</v>
      </c>
      <c r="E84" s="19" t="s">
        <v>129</v>
      </c>
      <c r="F84" s="20" t="s">
        <v>130</v>
      </c>
      <c r="G84" s="21">
        <v>0.35199999999999998</v>
      </c>
      <c r="H84" s="22"/>
      <c r="I84" s="22">
        <f>ROUND(ROUND(H84,2)*ROUND(G84,3),2)</f>
        <v>0</v>
      </c>
      <c r="J84" s="20" t="s">
        <v>46</v>
      </c>
      <c r="O84">
        <f>(I84*21)/100</f>
        <v>0</v>
      </c>
      <c r="P84" t="s">
        <v>17</v>
      </c>
    </row>
    <row r="85" spans="1:16" ht="12.5" x14ac:dyDescent="0.25">
      <c r="A85" s="23" t="s">
        <v>47</v>
      </c>
      <c r="E85" s="24" t="s">
        <v>43</v>
      </c>
    </row>
    <row r="86" spans="1:16" ht="39" x14ac:dyDescent="0.25">
      <c r="A86" s="25" t="s">
        <v>48</v>
      </c>
      <c r="E86" s="26" t="s">
        <v>131</v>
      </c>
    </row>
    <row r="87" spans="1:16" ht="262.5" x14ac:dyDescent="0.25">
      <c r="A87" t="s">
        <v>50</v>
      </c>
      <c r="E87" s="24" t="s">
        <v>132</v>
      </c>
    </row>
    <row r="88" spans="1:16" ht="12.5" x14ac:dyDescent="0.25">
      <c r="A88" s="13" t="s">
        <v>41</v>
      </c>
      <c r="B88" s="18" t="s">
        <v>133</v>
      </c>
      <c r="C88" s="18" t="s">
        <v>134</v>
      </c>
      <c r="D88" s="13" t="s">
        <v>43</v>
      </c>
      <c r="E88" s="19" t="s">
        <v>135</v>
      </c>
      <c r="F88" s="20" t="s">
        <v>130</v>
      </c>
      <c r="G88" s="21">
        <v>0.11</v>
      </c>
      <c r="H88" s="22"/>
      <c r="I88" s="22">
        <f>ROUND(ROUND(H88,2)*ROUND(G88,3),2)</f>
        <v>0</v>
      </c>
      <c r="J88" s="20" t="s">
        <v>46</v>
      </c>
      <c r="O88">
        <f>(I88*21)/100</f>
        <v>0</v>
      </c>
      <c r="P88" t="s">
        <v>17</v>
      </c>
    </row>
    <row r="89" spans="1:16" ht="12.5" x14ac:dyDescent="0.25">
      <c r="A89" s="23" t="s">
        <v>47</v>
      </c>
      <c r="E89" s="24" t="s">
        <v>43</v>
      </c>
    </row>
    <row r="90" spans="1:16" ht="52" x14ac:dyDescent="0.25">
      <c r="A90" s="25" t="s">
        <v>48</v>
      </c>
      <c r="E90" s="26" t="s">
        <v>136</v>
      </c>
    </row>
    <row r="91" spans="1:16" ht="262.5" x14ac:dyDescent="0.25">
      <c r="A91" t="s">
        <v>50</v>
      </c>
      <c r="E91" s="24" t="s">
        <v>132</v>
      </c>
    </row>
    <row r="92" spans="1:16" ht="12.5" x14ac:dyDescent="0.25">
      <c r="A92" s="13" t="s">
        <v>41</v>
      </c>
      <c r="B92" s="18" t="s">
        <v>137</v>
      </c>
      <c r="C92" s="18" t="s">
        <v>138</v>
      </c>
      <c r="D92" s="13" t="s">
        <v>43</v>
      </c>
      <c r="E92" s="19" t="s">
        <v>139</v>
      </c>
      <c r="F92" s="20" t="s">
        <v>86</v>
      </c>
      <c r="G92" s="21">
        <v>16.8</v>
      </c>
      <c r="H92" s="22"/>
      <c r="I92" s="22">
        <f>ROUND(ROUND(H92,2)*ROUND(G92,3),2)</f>
        <v>0</v>
      </c>
      <c r="J92" s="20" t="s">
        <v>46</v>
      </c>
      <c r="O92">
        <f>(I92*21)/100</f>
        <v>0</v>
      </c>
      <c r="P92" t="s">
        <v>17</v>
      </c>
    </row>
    <row r="93" spans="1:16" ht="12.5" x14ac:dyDescent="0.25">
      <c r="A93" s="23" t="s">
        <v>47</v>
      </c>
      <c r="E93" s="24" t="s">
        <v>43</v>
      </c>
    </row>
    <row r="94" spans="1:16" ht="78" x14ac:dyDescent="0.25">
      <c r="A94" s="25" t="s">
        <v>48</v>
      </c>
      <c r="E94" s="26" t="s">
        <v>140</v>
      </c>
    </row>
    <row r="95" spans="1:16" ht="100" x14ac:dyDescent="0.25">
      <c r="A95" t="s">
        <v>50</v>
      </c>
      <c r="E95" s="24" t="s">
        <v>141</v>
      </c>
    </row>
    <row r="96" spans="1:16" ht="25" x14ac:dyDescent="0.25">
      <c r="A96" s="13" t="s">
        <v>41</v>
      </c>
      <c r="B96" s="18" t="s">
        <v>142</v>
      </c>
      <c r="C96" s="18" t="s">
        <v>143</v>
      </c>
      <c r="D96" s="13" t="s">
        <v>43</v>
      </c>
      <c r="E96" s="19" t="s">
        <v>144</v>
      </c>
      <c r="F96" s="20" t="s">
        <v>61</v>
      </c>
      <c r="G96" s="21">
        <v>3.2280000000000002</v>
      </c>
      <c r="H96" s="22"/>
      <c r="I96" s="22">
        <f>ROUND(ROUND(H96,2)*ROUND(G96,3),2)</f>
        <v>0</v>
      </c>
      <c r="J96" s="20" t="s">
        <v>105</v>
      </c>
      <c r="O96">
        <f>(I96*21)/100</f>
        <v>0</v>
      </c>
      <c r="P96" t="s">
        <v>17</v>
      </c>
    </row>
    <row r="97" spans="1:18" ht="12.5" x14ac:dyDescent="0.25">
      <c r="A97" s="23" t="s">
        <v>47</v>
      </c>
      <c r="E97" s="24" t="s">
        <v>43</v>
      </c>
    </row>
    <row r="98" spans="1:18" ht="39" x14ac:dyDescent="0.25">
      <c r="A98" s="25" t="s">
        <v>48</v>
      </c>
      <c r="E98" s="26" t="s">
        <v>145</v>
      </c>
    </row>
    <row r="99" spans="1:18" ht="262.5" x14ac:dyDescent="0.25">
      <c r="A99" t="s">
        <v>50</v>
      </c>
      <c r="E99" s="24" t="s">
        <v>132</v>
      </c>
    </row>
    <row r="100" spans="1:18" ht="12.75" customHeight="1" x14ac:dyDescent="0.3">
      <c r="A100" s="5" t="s">
        <v>39</v>
      </c>
      <c r="B100" s="5"/>
      <c r="C100" s="27" t="s">
        <v>27</v>
      </c>
      <c r="D100" s="5"/>
      <c r="E100" s="16" t="s">
        <v>146</v>
      </c>
      <c r="F100" s="5"/>
      <c r="G100" s="5"/>
      <c r="H100" s="5"/>
      <c r="I100" s="28">
        <f>0+Q100</f>
        <v>0</v>
      </c>
      <c r="J100" s="5"/>
      <c r="O100">
        <f>0+R100</f>
        <v>0</v>
      </c>
      <c r="Q100">
        <f>0+I101+I105+I109</f>
        <v>0</v>
      </c>
      <c r="R100">
        <f>0+O101+O105+O109</f>
        <v>0</v>
      </c>
    </row>
    <row r="101" spans="1:18" ht="12.5" x14ac:dyDescent="0.25">
      <c r="A101" s="13" t="s">
        <v>41</v>
      </c>
      <c r="B101" s="18" t="s">
        <v>147</v>
      </c>
      <c r="C101" s="18" t="s">
        <v>148</v>
      </c>
      <c r="D101" s="13" t="s">
        <v>43</v>
      </c>
      <c r="E101" s="19" t="s">
        <v>149</v>
      </c>
      <c r="F101" s="20" t="s">
        <v>61</v>
      </c>
      <c r="G101" s="21">
        <v>0.61599999999999999</v>
      </c>
      <c r="H101" s="22"/>
      <c r="I101" s="22">
        <f>ROUND(ROUND(H101,2)*ROUND(G101,3),2)</f>
        <v>0</v>
      </c>
      <c r="J101" s="20" t="s">
        <v>46</v>
      </c>
      <c r="O101">
        <f>(I101*21)/100</f>
        <v>0</v>
      </c>
      <c r="P101" t="s">
        <v>17</v>
      </c>
    </row>
    <row r="102" spans="1:18" ht="12.5" x14ac:dyDescent="0.25">
      <c r="A102" s="23" t="s">
        <v>47</v>
      </c>
      <c r="E102" s="24" t="s">
        <v>43</v>
      </c>
    </row>
    <row r="103" spans="1:18" ht="91" x14ac:dyDescent="0.25">
      <c r="A103" s="25" t="s">
        <v>48</v>
      </c>
      <c r="E103" s="26" t="s">
        <v>150</v>
      </c>
    </row>
    <row r="104" spans="1:18" ht="350" x14ac:dyDescent="0.25">
      <c r="A104" t="s">
        <v>50</v>
      </c>
      <c r="E104" s="24" t="s">
        <v>151</v>
      </c>
    </row>
    <row r="105" spans="1:18" ht="12.5" x14ac:dyDescent="0.25">
      <c r="A105" s="13" t="s">
        <v>41</v>
      </c>
      <c r="B105" s="18" t="s">
        <v>152</v>
      </c>
      <c r="C105" s="18" t="s">
        <v>153</v>
      </c>
      <c r="D105" s="13" t="s">
        <v>43</v>
      </c>
      <c r="E105" s="19" t="s">
        <v>154</v>
      </c>
      <c r="F105" s="20" t="s">
        <v>61</v>
      </c>
      <c r="G105" s="21">
        <v>2.72</v>
      </c>
      <c r="H105" s="22"/>
      <c r="I105" s="22">
        <f>ROUND(ROUND(H105,2)*ROUND(G105,3),2)</f>
        <v>0</v>
      </c>
      <c r="J105" s="20" t="s">
        <v>46</v>
      </c>
      <c r="O105">
        <f>(I105*21)/100</f>
        <v>0</v>
      </c>
      <c r="P105" t="s">
        <v>17</v>
      </c>
    </row>
    <row r="106" spans="1:18" ht="12.5" x14ac:dyDescent="0.25">
      <c r="A106" s="23" t="s">
        <v>47</v>
      </c>
      <c r="E106" s="24" t="s">
        <v>43</v>
      </c>
    </row>
    <row r="107" spans="1:18" ht="78" x14ac:dyDescent="0.25">
      <c r="A107" s="25" t="s">
        <v>48</v>
      </c>
      <c r="E107" s="26" t="s">
        <v>155</v>
      </c>
    </row>
    <row r="108" spans="1:18" ht="37.5" x14ac:dyDescent="0.25">
      <c r="A108" t="s">
        <v>50</v>
      </c>
      <c r="E108" s="24" t="s">
        <v>112</v>
      </c>
    </row>
    <row r="109" spans="1:18" ht="12.5" x14ac:dyDescent="0.25">
      <c r="A109" s="13" t="s">
        <v>41</v>
      </c>
      <c r="B109" s="18" t="s">
        <v>156</v>
      </c>
      <c r="C109" s="18" t="s">
        <v>157</v>
      </c>
      <c r="D109" s="13" t="s">
        <v>43</v>
      </c>
      <c r="E109" s="19" t="s">
        <v>158</v>
      </c>
      <c r="F109" s="20" t="s">
        <v>61</v>
      </c>
      <c r="G109" s="21">
        <v>0.23499999999999999</v>
      </c>
      <c r="H109" s="22"/>
      <c r="I109" s="22">
        <f>ROUND(ROUND(H109,2)*ROUND(G109,3),2)</f>
        <v>0</v>
      </c>
      <c r="J109" s="20" t="s">
        <v>46</v>
      </c>
      <c r="O109">
        <f>(I109*21)/100</f>
        <v>0</v>
      </c>
      <c r="P109" t="s">
        <v>17</v>
      </c>
    </row>
    <row r="110" spans="1:18" ht="12.5" x14ac:dyDescent="0.25">
      <c r="A110" s="23" t="s">
        <v>47</v>
      </c>
      <c r="E110" s="24" t="s">
        <v>43</v>
      </c>
    </row>
    <row r="111" spans="1:18" ht="52" x14ac:dyDescent="0.25">
      <c r="A111" s="25" t="s">
        <v>48</v>
      </c>
      <c r="E111" s="26" t="s">
        <v>159</v>
      </c>
    </row>
    <row r="112" spans="1:18" ht="37.5" x14ac:dyDescent="0.25">
      <c r="A112" t="s">
        <v>50</v>
      </c>
      <c r="E112" s="24" t="s">
        <v>112</v>
      </c>
    </row>
    <row r="113" spans="1:18" ht="12.75" customHeight="1" x14ac:dyDescent="0.3">
      <c r="A113" s="5" t="s">
        <v>39</v>
      </c>
      <c r="B113" s="5"/>
      <c r="C113" s="27" t="s">
        <v>70</v>
      </c>
      <c r="D113" s="5"/>
      <c r="E113" s="16" t="s">
        <v>160</v>
      </c>
      <c r="F113" s="5"/>
      <c r="G113" s="5"/>
      <c r="H113" s="5"/>
      <c r="I113" s="28">
        <f>0+Q113</f>
        <v>0</v>
      </c>
      <c r="J113" s="5"/>
      <c r="O113">
        <f>0+R113</f>
        <v>0</v>
      </c>
      <c r="Q113">
        <f>0+I114+I118+I122+I126+I130+I134+I138+I142+I146+I150+I154</f>
        <v>0</v>
      </c>
      <c r="R113">
        <f>0+O114+O118+O122+O126+O130+O134+O138+O142+O146+O150+O154</f>
        <v>0</v>
      </c>
    </row>
    <row r="114" spans="1:18" ht="12.5" x14ac:dyDescent="0.25">
      <c r="A114" s="13" t="s">
        <v>41</v>
      </c>
      <c r="B114" s="18" t="s">
        <v>161</v>
      </c>
      <c r="C114" s="18" t="s">
        <v>162</v>
      </c>
      <c r="D114" s="13" t="s">
        <v>43</v>
      </c>
      <c r="E114" s="19" t="s">
        <v>163</v>
      </c>
      <c r="F114" s="20" t="s">
        <v>86</v>
      </c>
      <c r="G114" s="21">
        <v>23.053000000000001</v>
      </c>
      <c r="H114" s="22"/>
      <c r="I114" s="22">
        <f>ROUND(ROUND(H114,2)*ROUND(G114,3),2)</f>
        <v>0</v>
      </c>
      <c r="J114" s="20" t="s">
        <v>46</v>
      </c>
      <c r="O114">
        <f>(I114*21)/100</f>
        <v>0</v>
      </c>
      <c r="P114" t="s">
        <v>17</v>
      </c>
    </row>
    <row r="115" spans="1:18" ht="12.5" x14ac:dyDescent="0.25">
      <c r="A115" s="23" t="s">
        <v>47</v>
      </c>
      <c r="E115" s="24" t="s">
        <v>43</v>
      </c>
    </row>
    <row r="116" spans="1:18" ht="65" x14ac:dyDescent="0.25">
      <c r="A116" s="25" t="s">
        <v>48</v>
      </c>
      <c r="E116" s="26" t="s">
        <v>164</v>
      </c>
    </row>
    <row r="117" spans="1:18" ht="187.5" x14ac:dyDescent="0.25">
      <c r="A117" t="s">
        <v>50</v>
      </c>
      <c r="E117" s="24" t="s">
        <v>165</v>
      </c>
    </row>
    <row r="118" spans="1:18" ht="12.5" x14ac:dyDescent="0.25">
      <c r="A118" s="13" t="s">
        <v>41</v>
      </c>
      <c r="B118" s="18" t="s">
        <v>166</v>
      </c>
      <c r="C118" s="18" t="s">
        <v>167</v>
      </c>
      <c r="D118" s="13" t="s">
        <v>43</v>
      </c>
      <c r="E118" s="19" t="s">
        <v>168</v>
      </c>
      <c r="F118" s="20" t="s">
        <v>86</v>
      </c>
      <c r="G118" s="21">
        <v>8.94</v>
      </c>
      <c r="H118" s="22"/>
      <c r="I118" s="22">
        <f>ROUND(ROUND(H118,2)*ROUND(G118,3),2)</f>
        <v>0</v>
      </c>
      <c r="J118" s="20" t="s">
        <v>46</v>
      </c>
      <c r="O118">
        <f>(I118*21)/100</f>
        <v>0</v>
      </c>
      <c r="P118" t="s">
        <v>17</v>
      </c>
    </row>
    <row r="119" spans="1:18" ht="12.5" x14ac:dyDescent="0.25">
      <c r="A119" s="23" t="s">
        <v>47</v>
      </c>
      <c r="E119" s="24" t="s">
        <v>43</v>
      </c>
    </row>
    <row r="120" spans="1:18" ht="39" x14ac:dyDescent="0.25">
      <c r="A120" s="25" t="s">
        <v>48</v>
      </c>
      <c r="E120" s="26" t="s">
        <v>169</v>
      </c>
    </row>
    <row r="121" spans="1:18" ht="187.5" x14ac:dyDescent="0.25">
      <c r="A121" t="s">
        <v>50</v>
      </c>
      <c r="E121" s="24" t="s">
        <v>165</v>
      </c>
    </row>
    <row r="122" spans="1:18" ht="12.5" x14ac:dyDescent="0.25">
      <c r="A122" s="13" t="s">
        <v>41</v>
      </c>
      <c r="B122" s="18" t="s">
        <v>170</v>
      </c>
      <c r="C122" s="18" t="s">
        <v>171</v>
      </c>
      <c r="D122" s="13" t="s">
        <v>43</v>
      </c>
      <c r="E122" s="19" t="s">
        <v>172</v>
      </c>
      <c r="F122" s="20" t="s">
        <v>173</v>
      </c>
      <c r="G122" s="21">
        <v>14.56</v>
      </c>
      <c r="H122" s="22"/>
      <c r="I122" s="22">
        <f>ROUND(ROUND(H122,2)*ROUND(G122,3),2)</f>
        <v>0</v>
      </c>
      <c r="J122" s="20" t="s">
        <v>46</v>
      </c>
      <c r="O122">
        <f>(I122*21)/100</f>
        <v>0</v>
      </c>
      <c r="P122" t="s">
        <v>17</v>
      </c>
    </row>
    <row r="123" spans="1:18" ht="12.5" x14ac:dyDescent="0.25">
      <c r="A123" s="23" t="s">
        <v>47</v>
      </c>
      <c r="E123" s="24" t="s">
        <v>43</v>
      </c>
    </row>
    <row r="124" spans="1:18" ht="39" x14ac:dyDescent="0.25">
      <c r="A124" s="25" t="s">
        <v>48</v>
      </c>
      <c r="E124" s="26" t="s">
        <v>174</v>
      </c>
    </row>
    <row r="125" spans="1:18" ht="100" x14ac:dyDescent="0.25">
      <c r="A125" t="s">
        <v>50</v>
      </c>
      <c r="E125" s="24" t="s">
        <v>175</v>
      </c>
    </row>
    <row r="126" spans="1:18" ht="12.5" x14ac:dyDescent="0.25">
      <c r="A126" s="13" t="s">
        <v>41</v>
      </c>
      <c r="B126" s="18" t="s">
        <v>176</v>
      </c>
      <c r="C126" s="18" t="s">
        <v>177</v>
      </c>
      <c r="D126" s="13" t="s">
        <v>43</v>
      </c>
      <c r="E126" s="19" t="s">
        <v>178</v>
      </c>
      <c r="F126" s="20" t="s">
        <v>45</v>
      </c>
      <c r="G126" s="21">
        <v>1</v>
      </c>
      <c r="H126" s="22"/>
      <c r="I126" s="22">
        <f>ROUND(ROUND(H126,2)*ROUND(G126,3),2)</f>
        <v>0</v>
      </c>
      <c r="J126" s="20" t="s">
        <v>46</v>
      </c>
      <c r="O126">
        <f>(I126*21)/100</f>
        <v>0</v>
      </c>
      <c r="P126" t="s">
        <v>17</v>
      </c>
    </row>
    <row r="127" spans="1:18" ht="12.5" x14ac:dyDescent="0.25">
      <c r="A127" s="23" t="s">
        <v>47</v>
      </c>
      <c r="E127" s="24" t="s">
        <v>43</v>
      </c>
    </row>
    <row r="128" spans="1:18" ht="13" x14ac:dyDescent="0.25">
      <c r="A128" s="25" t="s">
        <v>48</v>
      </c>
      <c r="E128" s="26" t="s">
        <v>49</v>
      </c>
    </row>
    <row r="129" spans="1:16" ht="75" x14ac:dyDescent="0.25">
      <c r="A129" t="s">
        <v>50</v>
      </c>
      <c r="E129" s="24" t="s">
        <v>179</v>
      </c>
    </row>
    <row r="130" spans="1:16" ht="12.5" x14ac:dyDescent="0.25">
      <c r="A130" s="13" t="s">
        <v>41</v>
      </c>
      <c r="B130" s="18" t="s">
        <v>180</v>
      </c>
      <c r="C130" s="18" t="s">
        <v>181</v>
      </c>
      <c r="D130" s="13" t="s">
        <v>43</v>
      </c>
      <c r="E130" s="19" t="s">
        <v>182</v>
      </c>
      <c r="F130" s="20" t="s">
        <v>45</v>
      </c>
      <c r="G130" s="21">
        <v>1</v>
      </c>
      <c r="H130" s="22"/>
      <c r="I130" s="22">
        <f>ROUND(ROUND(H130,2)*ROUND(G130,3),2)</f>
        <v>0</v>
      </c>
      <c r="J130" s="20" t="s">
        <v>46</v>
      </c>
      <c r="O130">
        <f>(I130*21)/100</f>
        <v>0</v>
      </c>
      <c r="P130" t="s">
        <v>17</v>
      </c>
    </row>
    <row r="131" spans="1:16" ht="12.5" x14ac:dyDescent="0.25">
      <c r="A131" s="23" t="s">
        <v>47</v>
      </c>
      <c r="E131" s="24" t="s">
        <v>43</v>
      </c>
    </row>
    <row r="132" spans="1:16" ht="13" x14ac:dyDescent="0.25">
      <c r="A132" s="25" t="s">
        <v>48</v>
      </c>
      <c r="E132" s="26" t="s">
        <v>49</v>
      </c>
    </row>
    <row r="133" spans="1:16" ht="75" x14ac:dyDescent="0.25">
      <c r="A133" t="s">
        <v>50</v>
      </c>
      <c r="E133" s="24" t="s">
        <v>183</v>
      </c>
    </row>
    <row r="134" spans="1:16" ht="25" x14ac:dyDescent="0.25">
      <c r="A134" s="13" t="s">
        <v>41</v>
      </c>
      <c r="B134" s="18" t="s">
        <v>184</v>
      </c>
      <c r="C134" s="18" t="s">
        <v>185</v>
      </c>
      <c r="D134" s="13" t="s">
        <v>23</v>
      </c>
      <c r="E134" s="19" t="s">
        <v>186</v>
      </c>
      <c r="F134" s="20" t="s">
        <v>45</v>
      </c>
      <c r="G134" s="21">
        <v>1</v>
      </c>
      <c r="H134" s="22"/>
      <c r="I134" s="22">
        <f>ROUND(ROUND(H134,2)*ROUND(G134,3),2)</f>
        <v>0</v>
      </c>
      <c r="J134" s="20" t="s">
        <v>46</v>
      </c>
      <c r="O134">
        <f>(I134*21)/100</f>
        <v>0</v>
      </c>
      <c r="P134" t="s">
        <v>17</v>
      </c>
    </row>
    <row r="135" spans="1:16" ht="12.5" x14ac:dyDescent="0.25">
      <c r="A135" s="23" t="s">
        <v>47</v>
      </c>
      <c r="E135" s="24" t="s">
        <v>43</v>
      </c>
    </row>
    <row r="136" spans="1:16" ht="39" x14ac:dyDescent="0.25">
      <c r="A136" s="25" t="s">
        <v>48</v>
      </c>
      <c r="E136" s="26" t="s">
        <v>187</v>
      </c>
    </row>
    <row r="137" spans="1:16" ht="112.5" x14ac:dyDescent="0.25">
      <c r="A137" t="s">
        <v>50</v>
      </c>
      <c r="E137" s="24" t="s">
        <v>188</v>
      </c>
    </row>
    <row r="138" spans="1:16" ht="12.5" x14ac:dyDescent="0.25">
      <c r="A138" s="13" t="s">
        <v>41</v>
      </c>
      <c r="B138" s="18" t="s">
        <v>189</v>
      </c>
      <c r="C138" s="18" t="s">
        <v>190</v>
      </c>
      <c r="D138" s="13" t="s">
        <v>43</v>
      </c>
      <c r="E138" s="19" t="s">
        <v>191</v>
      </c>
      <c r="F138" s="20" t="s">
        <v>45</v>
      </c>
      <c r="G138" s="21">
        <v>1</v>
      </c>
      <c r="H138" s="22"/>
      <c r="I138" s="22">
        <f>ROUND(ROUND(H138,2)*ROUND(G138,3),2)</f>
        <v>0</v>
      </c>
      <c r="J138" s="20" t="s">
        <v>46</v>
      </c>
      <c r="O138">
        <f>(I138*21)/100</f>
        <v>0</v>
      </c>
      <c r="P138" t="s">
        <v>17</v>
      </c>
    </row>
    <row r="139" spans="1:16" ht="12.5" x14ac:dyDescent="0.25">
      <c r="A139" s="23" t="s">
        <v>47</v>
      </c>
      <c r="E139" s="24" t="s">
        <v>43</v>
      </c>
    </row>
    <row r="140" spans="1:16" ht="39" x14ac:dyDescent="0.25">
      <c r="A140" s="25" t="s">
        <v>48</v>
      </c>
      <c r="E140" s="26" t="s">
        <v>187</v>
      </c>
    </row>
    <row r="141" spans="1:16" ht="150" x14ac:dyDescent="0.25">
      <c r="A141" t="s">
        <v>50</v>
      </c>
      <c r="E141" s="24" t="s">
        <v>192</v>
      </c>
    </row>
    <row r="142" spans="1:16" ht="25" x14ac:dyDescent="0.25">
      <c r="A142" s="13" t="s">
        <v>41</v>
      </c>
      <c r="B142" s="18" t="s">
        <v>193</v>
      </c>
      <c r="C142" s="18" t="s">
        <v>194</v>
      </c>
      <c r="D142" s="13" t="s">
        <v>43</v>
      </c>
      <c r="E142" s="19" t="s">
        <v>195</v>
      </c>
      <c r="F142" s="20" t="s">
        <v>55</v>
      </c>
      <c r="G142" s="21">
        <v>1</v>
      </c>
      <c r="H142" s="22"/>
      <c r="I142" s="22">
        <f>ROUND(ROUND(H142,2)*ROUND(G142,3),2)</f>
        <v>0</v>
      </c>
      <c r="J142" s="20" t="s">
        <v>105</v>
      </c>
      <c r="O142">
        <f>(I142*21)/100</f>
        <v>0</v>
      </c>
      <c r="P142" t="s">
        <v>17</v>
      </c>
    </row>
    <row r="143" spans="1:16" ht="12.5" x14ac:dyDescent="0.25">
      <c r="A143" s="23" t="s">
        <v>47</v>
      </c>
      <c r="E143" s="24" t="s">
        <v>43</v>
      </c>
    </row>
    <row r="144" spans="1:16" ht="13" x14ac:dyDescent="0.25">
      <c r="A144" s="25" t="s">
        <v>48</v>
      </c>
      <c r="E144" s="26" t="s">
        <v>49</v>
      </c>
    </row>
    <row r="145" spans="1:18" ht="62.5" x14ac:dyDescent="0.25">
      <c r="A145" t="s">
        <v>50</v>
      </c>
      <c r="E145" s="24" t="s">
        <v>196</v>
      </c>
    </row>
    <row r="146" spans="1:18" ht="12.5" x14ac:dyDescent="0.25">
      <c r="A146" s="13" t="s">
        <v>41</v>
      </c>
      <c r="B146" s="18" t="s">
        <v>197</v>
      </c>
      <c r="C146" s="18" t="s">
        <v>198</v>
      </c>
      <c r="D146" s="13" t="s">
        <v>43</v>
      </c>
      <c r="E146" s="19" t="s">
        <v>199</v>
      </c>
      <c r="F146" s="20" t="s">
        <v>86</v>
      </c>
      <c r="G146" s="21">
        <v>8.94</v>
      </c>
      <c r="H146" s="22"/>
      <c r="I146" s="22">
        <f>ROUND(ROUND(H146,2)*ROUND(G146,3),2)</f>
        <v>0</v>
      </c>
      <c r="J146" s="20" t="s">
        <v>105</v>
      </c>
      <c r="O146">
        <f>(I146*21)/100</f>
        <v>0</v>
      </c>
      <c r="P146" t="s">
        <v>17</v>
      </c>
    </row>
    <row r="147" spans="1:18" ht="12.5" x14ac:dyDescent="0.25">
      <c r="A147" s="23" t="s">
        <v>47</v>
      </c>
      <c r="E147" s="24" t="s">
        <v>43</v>
      </c>
    </row>
    <row r="148" spans="1:18" ht="39" x14ac:dyDescent="0.25">
      <c r="A148" s="25" t="s">
        <v>48</v>
      </c>
      <c r="E148" s="26" t="s">
        <v>169</v>
      </c>
    </row>
    <row r="149" spans="1:18" ht="87.5" x14ac:dyDescent="0.25">
      <c r="A149" t="s">
        <v>50</v>
      </c>
      <c r="E149" s="24" t="s">
        <v>200</v>
      </c>
    </row>
    <row r="150" spans="1:18" ht="12.5" x14ac:dyDescent="0.25">
      <c r="A150" s="13" t="s">
        <v>41</v>
      </c>
      <c r="B150" s="18" t="s">
        <v>201</v>
      </c>
      <c r="C150" s="18" t="s">
        <v>202</v>
      </c>
      <c r="D150" s="13" t="s">
        <v>43</v>
      </c>
      <c r="E150" s="19" t="s">
        <v>203</v>
      </c>
      <c r="F150" s="20" t="s">
        <v>55</v>
      </c>
      <c r="G150" s="21">
        <v>1</v>
      </c>
      <c r="H150" s="22"/>
      <c r="I150" s="22">
        <f>ROUND(ROUND(H150,2)*ROUND(G150,3),2)</f>
        <v>0</v>
      </c>
      <c r="J150" s="20" t="s">
        <v>105</v>
      </c>
      <c r="O150">
        <f>(I150*21)/100</f>
        <v>0</v>
      </c>
      <c r="P150" t="s">
        <v>17</v>
      </c>
    </row>
    <row r="151" spans="1:18" ht="12.5" x14ac:dyDescent="0.25">
      <c r="A151" s="23" t="s">
        <v>47</v>
      </c>
      <c r="E151" s="24" t="s">
        <v>43</v>
      </c>
    </row>
    <row r="152" spans="1:18" ht="13" x14ac:dyDescent="0.25">
      <c r="A152" s="25" t="s">
        <v>48</v>
      </c>
      <c r="E152" s="26" t="s">
        <v>49</v>
      </c>
    </row>
    <row r="153" spans="1:18" ht="50" x14ac:dyDescent="0.25">
      <c r="A153" t="s">
        <v>50</v>
      </c>
      <c r="E153" s="24" t="s">
        <v>204</v>
      </c>
    </row>
    <row r="154" spans="1:18" ht="25" x14ac:dyDescent="0.25">
      <c r="A154" s="13" t="s">
        <v>41</v>
      </c>
      <c r="B154" s="18" t="s">
        <v>205</v>
      </c>
      <c r="C154" s="18" t="s">
        <v>206</v>
      </c>
      <c r="D154" s="13" t="s">
        <v>43</v>
      </c>
      <c r="E154" s="19" t="s">
        <v>207</v>
      </c>
      <c r="F154" s="20" t="s">
        <v>86</v>
      </c>
      <c r="G154" s="21">
        <v>4.2300000000000004</v>
      </c>
      <c r="H154" s="22"/>
      <c r="I154" s="22">
        <f>ROUND(ROUND(H154,2)*ROUND(G154,3),2)</f>
        <v>0</v>
      </c>
      <c r="J154" s="20" t="s">
        <v>105</v>
      </c>
      <c r="O154">
        <f>(I154*21)/100</f>
        <v>0</v>
      </c>
      <c r="P154" t="s">
        <v>17</v>
      </c>
    </row>
    <row r="155" spans="1:18" ht="12.5" x14ac:dyDescent="0.25">
      <c r="A155" s="23" t="s">
        <v>47</v>
      </c>
      <c r="E155" s="24" t="s">
        <v>43</v>
      </c>
    </row>
    <row r="156" spans="1:18" ht="39" x14ac:dyDescent="0.25">
      <c r="A156" s="25" t="s">
        <v>48</v>
      </c>
      <c r="E156" s="26" t="s">
        <v>208</v>
      </c>
    </row>
    <row r="157" spans="1:18" ht="87.5" x14ac:dyDescent="0.25">
      <c r="A157" t="s">
        <v>50</v>
      </c>
      <c r="E157" s="24" t="s">
        <v>209</v>
      </c>
    </row>
    <row r="158" spans="1:18" ht="12.75" customHeight="1" x14ac:dyDescent="0.3">
      <c r="A158" s="5" t="s">
        <v>39</v>
      </c>
      <c r="B158" s="5"/>
      <c r="C158" s="27" t="s">
        <v>75</v>
      </c>
      <c r="D158" s="5"/>
      <c r="E158" s="16" t="s">
        <v>210</v>
      </c>
      <c r="F158" s="5"/>
      <c r="G158" s="5"/>
      <c r="H158" s="5"/>
      <c r="I158" s="28">
        <f>0+Q158</f>
        <v>0</v>
      </c>
      <c r="J158" s="5"/>
      <c r="O158">
        <f>0+R158</f>
        <v>0</v>
      </c>
      <c r="Q158">
        <f>0+I159+I163+I167</f>
        <v>0</v>
      </c>
      <c r="R158">
        <f>0+O159+O163+O167</f>
        <v>0</v>
      </c>
    </row>
    <row r="159" spans="1:18" ht="12.5" x14ac:dyDescent="0.25">
      <c r="A159" s="13" t="s">
        <v>41</v>
      </c>
      <c r="B159" s="18" t="s">
        <v>211</v>
      </c>
      <c r="C159" s="18" t="s">
        <v>212</v>
      </c>
      <c r="D159" s="13" t="s">
        <v>43</v>
      </c>
      <c r="E159" s="19" t="s">
        <v>213</v>
      </c>
      <c r="F159" s="20" t="s">
        <v>173</v>
      </c>
      <c r="G159" s="21">
        <v>4.7</v>
      </c>
      <c r="H159" s="22"/>
      <c r="I159" s="22">
        <f>ROUND(ROUND(H159,2)*ROUND(G159,3),2)</f>
        <v>0</v>
      </c>
      <c r="J159" s="20" t="s">
        <v>46</v>
      </c>
      <c r="O159">
        <f>(I159*21)/100</f>
        <v>0</v>
      </c>
      <c r="P159" t="s">
        <v>17</v>
      </c>
    </row>
    <row r="160" spans="1:18" ht="12.5" x14ac:dyDescent="0.25">
      <c r="A160" s="23" t="s">
        <v>47</v>
      </c>
      <c r="E160" s="24" t="s">
        <v>43</v>
      </c>
    </row>
    <row r="161" spans="1:18" ht="52" x14ac:dyDescent="0.25">
      <c r="A161" s="25" t="s">
        <v>48</v>
      </c>
      <c r="E161" s="26" t="s">
        <v>214</v>
      </c>
    </row>
    <row r="162" spans="1:18" ht="250" x14ac:dyDescent="0.25">
      <c r="A162" t="s">
        <v>50</v>
      </c>
      <c r="E162" s="24" t="s">
        <v>215</v>
      </c>
    </row>
    <row r="163" spans="1:18" ht="12.5" x14ac:dyDescent="0.25">
      <c r="A163" s="13" t="s">
        <v>41</v>
      </c>
      <c r="B163" s="18" t="s">
        <v>216</v>
      </c>
      <c r="C163" s="18" t="s">
        <v>217</v>
      </c>
      <c r="D163" s="13" t="s">
        <v>43</v>
      </c>
      <c r="E163" s="19" t="s">
        <v>218</v>
      </c>
      <c r="F163" s="20" t="s">
        <v>173</v>
      </c>
      <c r="G163" s="21">
        <v>4.8</v>
      </c>
      <c r="H163" s="22"/>
      <c r="I163" s="22">
        <f>ROUND(ROUND(H163,2)*ROUND(G163,3),2)</f>
        <v>0</v>
      </c>
      <c r="J163" s="20" t="s">
        <v>46</v>
      </c>
      <c r="O163">
        <f>(I163*21)/100</f>
        <v>0</v>
      </c>
      <c r="P163" t="s">
        <v>17</v>
      </c>
    </row>
    <row r="164" spans="1:18" ht="12.5" x14ac:dyDescent="0.25">
      <c r="A164" s="23" t="s">
        <v>47</v>
      </c>
      <c r="E164" s="24" t="s">
        <v>43</v>
      </c>
    </row>
    <row r="165" spans="1:18" ht="39" x14ac:dyDescent="0.25">
      <c r="A165" s="25" t="s">
        <v>48</v>
      </c>
      <c r="E165" s="26" t="s">
        <v>219</v>
      </c>
    </row>
    <row r="166" spans="1:18" ht="237.5" x14ac:dyDescent="0.25">
      <c r="A166" t="s">
        <v>50</v>
      </c>
      <c r="E166" s="24" t="s">
        <v>220</v>
      </c>
    </row>
    <row r="167" spans="1:18" ht="12.5" x14ac:dyDescent="0.25">
      <c r="A167" s="13" t="s">
        <v>41</v>
      </c>
      <c r="B167" s="18" t="s">
        <v>221</v>
      </c>
      <c r="C167" s="18" t="s">
        <v>222</v>
      </c>
      <c r="D167" s="13" t="s">
        <v>43</v>
      </c>
      <c r="E167" s="19" t="s">
        <v>223</v>
      </c>
      <c r="F167" s="20" t="s">
        <v>173</v>
      </c>
      <c r="G167" s="21">
        <v>4.7</v>
      </c>
      <c r="H167" s="22"/>
      <c r="I167" s="22">
        <f>ROUND(ROUND(H167,2)*ROUND(G167,3),2)</f>
        <v>0</v>
      </c>
      <c r="J167" s="20" t="s">
        <v>46</v>
      </c>
      <c r="O167">
        <f>(I167*21)/100</f>
        <v>0</v>
      </c>
      <c r="P167" t="s">
        <v>17</v>
      </c>
    </row>
    <row r="168" spans="1:18" ht="12.5" x14ac:dyDescent="0.25">
      <c r="A168" s="23" t="s">
        <v>47</v>
      </c>
      <c r="E168" s="24" t="s">
        <v>43</v>
      </c>
    </row>
    <row r="169" spans="1:18" ht="39" x14ac:dyDescent="0.25">
      <c r="A169" s="25" t="s">
        <v>48</v>
      </c>
      <c r="E169" s="26" t="s">
        <v>224</v>
      </c>
    </row>
    <row r="170" spans="1:18" ht="50" x14ac:dyDescent="0.25">
      <c r="A170" t="s">
        <v>50</v>
      </c>
      <c r="E170" s="24" t="s">
        <v>225</v>
      </c>
    </row>
    <row r="171" spans="1:18" ht="12.75" customHeight="1" x14ac:dyDescent="0.3">
      <c r="A171" s="5" t="s">
        <v>39</v>
      </c>
      <c r="B171" s="5"/>
      <c r="C171" s="27" t="s">
        <v>226</v>
      </c>
      <c r="D171" s="5"/>
      <c r="E171" s="16" t="s">
        <v>227</v>
      </c>
      <c r="F171" s="5"/>
      <c r="G171" s="5"/>
      <c r="H171" s="5"/>
      <c r="I171" s="28">
        <f>0+Q171</f>
        <v>0</v>
      </c>
      <c r="J171" s="5"/>
      <c r="O171">
        <f>0+R171</f>
        <v>0</v>
      </c>
      <c r="Q171">
        <f>0+I172+I176+I180</f>
        <v>0</v>
      </c>
      <c r="R171">
        <f>0+O172+O176+O180</f>
        <v>0</v>
      </c>
    </row>
    <row r="172" spans="1:18" ht="37.5" x14ac:dyDescent="0.25">
      <c r="A172" s="13" t="s">
        <v>41</v>
      </c>
      <c r="B172" s="18" t="s">
        <v>228</v>
      </c>
      <c r="C172" s="18" t="s">
        <v>229</v>
      </c>
      <c r="D172" s="13" t="s">
        <v>43</v>
      </c>
      <c r="E172" s="19" t="s">
        <v>230</v>
      </c>
      <c r="F172" s="20" t="s">
        <v>130</v>
      </c>
      <c r="G172" s="21">
        <v>27.343</v>
      </c>
      <c r="H172" s="22"/>
      <c r="I172" s="22">
        <f>ROUND(ROUND(H172,2)*ROUND(G172,3),2)</f>
        <v>0</v>
      </c>
      <c r="J172" s="20" t="s">
        <v>105</v>
      </c>
      <c r="O172">
        <f>(I172*21)/100</f>
        <v>0</v>
      </c>
      <c r="P172" t="s">
        <v>17</v>
      </c>
    </row>
    <row r="173" spans="1:18" ht="13" x14ac:dyDescent="0.25">
      <c r="A173" s="23" t="s">
        <v>47</v>
      </c>
      <c r="E173" s="35" t="s">
        <v>242</v>
      </c>
    </row>
    <row r="174" spans="1:18" ht="117" x14ac:dyDescent="0.25">
      <c r="A174" s="25" t="s">
        <v>48</v>
      </c>
      <c r="E174" s="26" t="s">
        <v>231</v>
      </c>
    </row>
    <row r="175" spans="1:18" ht="112.5" x14ac:dyDescent="0.25">
      <c r="A175" t="s">
        <v>50</v>
      </c>
      <c r="E175" s="24" t="s">
        <v>232</v>
      </c>
    </row>
    <row r="176" spans="1:18" ht="25" x14ac:dyDescent="0.25">
      <c r="A176" s="13" t="s">
        <v>41</v>
      </c>
      <c r="B176" s="18" t="s">
        <v>233</v>
      </c>
      <c r="C176" s="18" t="s">
        <v>234</v>
      </c>
      <c r="D176" s="13" t="s">
        <v>43</v>
      </c>
      <c r="E176" s="19" t="s">
        <v>235</v>
      </c>
      <c r="F176" s="20" t="s">
        <v>130</v>
      </c>
      <c r="G176" s="21">
        <v>0.1</v>
      </c>
      <c r="H176" s="22"/>
      <c r="I176" s="22">
        <f>ROUND(ROUND(H176,2)*ROUND(G176,3),2)</f>
        <v>0</v>
      </c>
      <c r="J176" s="20" t="s">
        <v>105</v>
      </c>
      <c r="O176">
        <f>(I176*21)/100</f>
        <v>0</v>
      </c>
      <c r="P176" t="s">
        <v>17</v>
      </c>
    </row>
    <row r="177" spans="1:16" ht="13" x14ac:dyDescent="0.25">
      <c r="A177" s="23" t="s">
        <v>47</v>
      </c>
      <c r="E177" s="35" t="s">
        <v>242</v>
      </c>
    </row>
    <row r="178" spans="1:16" ht="13" x14ac:dyDescent="0.25">
      <c r="A178" s="25" t="s">
        <v>48</v>
      </c>
      <c r="E178" s="26" t="s">
        <v>236</v>
      </c>
    </row>
    <row r="179" spans="1:16" ht="112.5" x14ac:dyDescent="0.25">
      <c r="A179" t="s">
        <v>50</v>
      </c>
      <c r="E179" s="24" t="s">
        <v>232</v>
      </c>
    </row>
    <row r="180" spans="1:16" ht="25" x14ac:dyDescent="0.25">
      <c r="A180" s="13" t="s">
        <v>41</v>
      </c>
      <c r="B180" s="18" t="s">
        <v>237</v>
      </c>
      <c r="C180" s="18" t="s">
        <v>238</v>
      </c>
      <c r="D180" s="13" t="s">
        <v>43</v>
      </c>
      <c r="E180" s="19" t="s">
        <v>239</v>
      </c>
      <c r="F180" s="20" t="s">
        <v>130</v>
      </c>
      <c r="G180" s="21">
        <v>0.12</v>
      </c>
      <c r="H180" s="22"/>
      <c r="I180" s="22">
        <f>ROUND(ROUND(H180,2)*ROUND(G180,3),2)</f>
        <v>0</v>
      </c>
      <c r="J180" s="20" t="s">
        <v>105</v>
      </c>
      <c r="O180">
        <f>(I180*21)/100</f>
        <v>0</v>
      </c>
      <c r="P180" t="s">
        <v>17</v>
      </c>
    </row>
    <row r="181" spans="1:16" ht="13" x14ac:dyDescent="0.25">
      <c r="A181" s="23" t="s">
        <v>47</v>
      </c>
      <c r="E181" s="35" t="s">
        <v>242</v>
      </c>
    </row>
    <row r="182" spans="1:16" ht="13" x14ac:dyDescent="0.25">
      <c r="A182" s="25" t="s">
        <v>48</v>
      </c>
      <c r="E182" s="26" t="s">
        <v>240</v>
      </c>
    </row>
    <row r="183" spans="1:16" ht="112.5" x14ac:dyDescent="0.25">
      <c r="A183" t="s">
        <v>50</v>
      </c>
      <c r="E183" s="24" t="s">
        <v>232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74" fitToHeight="999" orientation="landscape" horizontalDpi="300" verticalDpi="300" r:id="rId1"/>
  <headerFooter>
    <oddFooter>&amp;C&amp;P / 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D.2.2_SO 01-72-01</vt:lpstr>
      <vt:lpstr>'D.2.2_SO 01-72-01'!Názvy_tisku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Mantuanelli Jana, Ing.</dc:creator>
  <cp:keywords/>
  <dc:description/>
  <cp:lastModifiedBy>Mantuanelli Jana, Ing.</cp:lastModifiedBy>
  <cp:lastPrinted>2022-06-10T18:17:41Z</cp:lastPrinted>
  <dcterms:modified xsi:type="dcterms:W3CDTF">2022-06-10T18:17:49Z</dcterms:modified>
  <cp:category/>
  <cp:contentStatus/>
</cp:coreProperties>
</file>